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mortization" sheetId="1" state="visible" r:id="rId3"/>
    <sheet name="Notes" sheetId="2" state="visible" r:id="rId4"/>
  </sheets>
  <definedNames>
    <definedName function="false" hidden="false" localSheetId="0" name="_xlnm.Print_Titles" vbProcedure="false">Amortization!$19:$19</definedName>
    <definedName function="false" hidden="true" localSheetId="0" name="_xlnm._FilterDatabase" vbProcedure="false">Amortization!$A$19:$H$379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<sst xmlns="http://schemas.openxmlformats.org/spreadsheetml/2006/main" count="50" uniqueCount="50">
  <si>
    <t xml:space="preserve">Mortgage Amortization Schedule</t>
  </si>
  <si>
    <t xml:space="preserve">Every figure below is a live Excel formula. Change any of the blue input cells and the schedule, totals, and chart all recalculate.</t>
  </si>
  <si>
    <t xml:space="preserve">Loan Assumptions (blue cells are inputs)</t>
  </si>
  <si>
    <t xml:space="preserve">Loan Amount</t>
  </si>
  <si>
    <t xml:space="preserve">Original principal borrowed</t>
  </si>
  <si>
    <t xml:space="preserve">Annual Interest Rate</t>
  </si>
  <si>
    <t xml:space="preserve">Nominal annual rate (APR), fixed for the life of the loan</t>
  </si>
  <si>
    <t xml:space="preserve">Term (Years)</t>
  </si>
  <si>
    <t xml:space="preserve">Amortization period</t>
  </si>
  <si>
    <t xml:space="preserve">Payments per Year</t>
  </si>
  <si>
    <t xml:space="preserve">12 = monthly payments</t>
  </si>
  <si>
    <t xml:space="preserve">First Payment Date</t>
  </si>
  <si>
    <t xml:space="preserve">Date of payment no. 1</t>
  </si>
  <si>
    <t xml:space="preserve">Calculated Results (formulas)</t>
  </si>
  <si>
    <t xml:space="preserve">Number of Payments</t>
  </si>
  <si>
    <t xml:space="preserve">Periodic Interest Rate</t>
  </si>
  <si>
    <t xml:space="preserve">Annual rate / payments per year</t>
  </si>
  <si>
    <t xml:space="preserve">Scheduled Payment</t>
  </si>
  <si>
    <t xml:space="preserve">PMT(periodic rate, no. of payments, -loan amount)</t>
  </si>
  <si>
    <t xml:space="preserve">Total of Payments</t>
  </si>
  <si>
    <t xml:space="preserve">Sum of the payment column</t>
  </si>
  <si>
    <t xml:space="preserve">Total Interest Paid</t>
  </si>
  <si>
    <t xml:space="preserve">Sum of the interest column</t>
  </si>
  <si>
    <t xml:space="preserve">Total Interest / Loan Amount</t>
  </si>
  <si>
    <t xml:space="preserve">Interest cost per dollar borrowed</t>
  </si>
  <si>
    <t xml:space="preserve">Payment No.</t>
  </si>
  <si>
    <t xml:space="preserve">Payment Date</t>
  </si>
  <si>
    <t xml:space="preserve">Beginning Balance</t>
  </si>
  <si>
    <t xml:space="preserve">Payment</t>
  </si>
  <si>
    <t xml:space="preserve">Interest</t>
  </si>
  <si>
    <t xml:space="preserve">Principal</t>
  </si>
  <si>
    <t xml:space="preserve">Ending Balance</t>
  </si>
  <si>
    <t xml:space="preserve">Cumulative Interest</t>
  </si>
  <si>
    <t xml:space="preserve">How this workbook works</t>
  </si>
  <si>
    <t xml:space="preserve">Inputs (Amortization!B5:B9)</t>
  </si>
  <si>
    <t xml:space="preserve">   The five shaded blue cells are the only hard-coded numbers in the model. Everything</t>
  </si>
  <si>
    <t xml:space="preserve">   else is an Excel formula that refers back to them.</t>
  </si>
  <si>
    <t xml:space="preserve">Key formulas</t>
  </si>
  <si>
    <t xml:space="preserve">   Scheduled payment      =PMT(periodic rate, number of payments, -loan amount)</t>
  </si>
  <si>
    <t xml:space="preserve">   Interest in period n   =IPMT(periodic rate, n, number of payments, -loan amount)</t>
  </si>
  <si>
    <t xml:space="preserve">   Principal in period n  =PPMT(periodic rate, n, number of payments, -loan amount)</t>
  </si>
  <si>
    <t xml:space="preserve">   Ending balance         = beginning balance - principal</t>
  </si>
  <si>
    <t xml:space="preserve">Try it</t>
  </si>
  <si>
    <t xml:space="preserve">   Change the rate in B6, or the term in B7, and watch the schedule, the totals, and the</t>
  </si>
  <si>
    <t xml:space="preserve">   chart all update. The schedule holds 360 rows, matching the 30-year default. Shorter</t>
  </si>
  <si>
    <t xml:space="preserve">   terms simply blank out the unused rows; for a longer term, copy the last row down.</t>
  </si>
  <si>
    <t xml:space="preserve">The chart</t>
  </si>
  <si>
    <t xml:space="preserve">   The chart on the Amortization sheet is a native Excel line chart plotting the interest</t>
  </si>
  <si>
    <t xml:space="preserve">   and principal columns. Early payments are almost all interest; the crossover point</t>
  </si>
  <si>
    <t xml:space="preserve">   where principal overtakes interest is a useful thing to point out.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</si>
</sst>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\$#,##0;&quot;($&quot;#,##0\);\-"/>
    <numFmt numFmtId="166" formatCode="0.00%"/>
    <numFmt numFmtId="167" formatCode="0"/>
    <numFmt numFmtId="168" formatCode="mmm\ d&quot;, &quot;yyyy"/>
    <numFmt numFmtId="169" formatCode="#,##0"/>
    <numFmt numFmtId="170" formatCode="0.0000%"/>
    <numFmt numFmtId="171" formatCode="\$#,##0.00;&quot;($&quot;#,##0.00\);\-"/>
    <numFmt numFmtId="172" formatCode="0.0%"/>
    <numFmt numFmtId="173" formatCode="mmm\ yyyy"/>
    <numFmt numFmtId="174" formatCode="\$#,##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2CC"/>
        <bgColor rgb="FFF2F5FB"/>
      </patternFill>
    </fill>
    <fill>
      <patternFill patternType="solid">
        <fgColor rgb="FFD9E2F3"/>
        <bgColor rgb="FFD9D9D9"/>
      </patternFill>
    </fill>
    <fill>
      <patternFill patternType="solid">
        <fgColor rgb="FFF2F5FB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3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7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3" fontId="7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7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1F3864"/>
          <bgColor rgb="FF000000"/>
        </patternFill>
      </fill>
    </dxf>
    <dxf>
      <fill>
        <patternFill patternType="solid">
          <fgColor rgb="FFF2F5FB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78787"/>
      <rgbColor rgb="FF9999FF"/>
      <rgbColor rgb="FF993366"/>
      <rgbColor rgb="FFFFF2CC"/>
      <rgbColor rgb="FFF2F5FB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E2F3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2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Interest vs. Principal per Payment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Amortization!E19</c:f>
              <c:strCache>
                <c:ptCount val="1"/>
                <c:pt idx="0">
                  <c:v>Interest</c:v>
                </c:pt>
              </c:strCache>
            </c:strRef>
          </c:tx>
          <c:spPr>
            <a:solidFill>
              <a:srgbClr val="C00000"/>
            </a:solidFill>
            <a:ln w="21960">
              <a:solidFill>
                <a:srgbClr val="C0000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2196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Amortization!$A$20:$A$379</c:f>
              <c:strCache>
                <c:ptCount val="36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  <c:pt idx="248">
                  <c:v>249</c:v>
                </c:pt>
                <c:pt idx="249">
                  <c:v>250</c:v>
                </c:pt>
                <c:pt idx="250">
                  <c:v>251</c:v>
                </c:pt>
                <c:pt idx="251">
                  <c:v>252</c:v>
                </c:pt>
                <c:pt idx="252">
                  <c:v>253</c:v>
                </c:pt>
                <c:pt idx="253">
                  <c:v>254</c:v>
                </c:pt>
                <c:pt idx="254">
                  <c:v>255</c:v>
                </c:pt>
                <c:pt idx="255">
                  <c:v>256</c:v>
                </c:pt>
                <c:pt idx="256">
                  <c:v>257</c:v>
                </c:pt>
                <c:pt idx="257">
                  <c:v>258</c:v>
                </c:pt>
                <c:pt idx="258">
                  <c:v>259</c:v>
                </c:pt>
                <c:pt idx="259">
                  <c:v>260</c:v>
                </c:pt>
                <c:pt idx="260">
                  <c:v>261</c:v>
                </c:pt>
                <c:pt idx="261">
                  <c:v>262</c:v>
                </c:pt>
                <c:pt idx="262">
                  <c:v>263</c:v>
                </c:pt>
                <c:pt idx="263">
                  <c:v>264</c:v>
                </c:pt>
                <c:pt idx="264">
                  <c:v>265</c:v>
                </c:pt>
                <c:pt idx="265">
                  <c:v>266</c:v>
                </c:pt>
                <c:pt idx="266">
                  <c:v>267</c:v>
                </c:pt>
                <c:pt idx="267">
                  <c:v>268</c:v>
                </c:pt>
                <c:pt idx="268">
                  <c:v>269</c:v>
                </c:pt>
                <c:pt idx="269">
                  <c:v>270</c:v>
                </c:pt>
                <c:pt idx="270">
                  <c:v>271</c:v>
                </c:pt>
                <c:pt idx="271">
                  <c:v>272</c:v>
                </c:pt>
                <c:pt idx="272">
                  <c:v>273</c:v>
                </c:pt>
                <c:pt idx="273">
                  <c:v>274</c:v>
                </c:pt>
                <c:pt idx="274">
                  <c:v>275</c:v>
                </c:pt>
                <c:pt idx="275">
                  <c:v>276</c:v>
                </c:pt>
                <c:pt idx="276">
                  <c:v>277</c:v>
                </c:pt>
                <c:pt idx="277">
                  <c:v>278</c:v>
                </c:pt>
                <c:pt idx="278">
                  <c:v>279</c:v>
                </c:pt>
                <c:pt idx="279">
                  <c:v>280</c:v>
                </c:pt>
                <c:pt idx="280">
                  <c:v>281</c:v>
                </c:pt>
                <c:pt idx="281">
                  <c:v>282</c:v>
                </c:pt>
                <c:pt idx="282">
                  <c:v>283</c:v>
                </c:pt>
                <c:pt idx="283">
                  <c:v>284</c:v>
                </c:pt>
                <c:pt idx="284">
                  <c:v>285</c:v>
                </c:pt>
                <c:pt idx="285">
                  <c:v>286</c:v>
                </c:pt>
                <c:pt idx="286">
                  <c:v>287</c:v>
                </c:pt>
                <c:pt idx="287">
                  <c:v>288</c:v>
                </c:pt>
                <c:pt idx="288">
                  <c:v>289</c:v>
                </c:pt>
                <c:pt idx="289">
                  <c:v>290</c:v>
                </c:pt>
                <c:pt idx="290">
                  <c:v>291</c:v>
                </c:pt>
                <c:pt idx="291">
                  <c:v>292</c:v>
                </c:pt>
                <c:pt idx="292">
                  <c:v>293</c:v>
                </c:pt>
                <c:pt idx="293">
                  <c:v>294</c:v>
                </c:pt>
                <c:pt idx="294">
                  <c:v>295</c:v>
                </c:pt>
                <c:pt idx="295">
                  <c:v>296</c:v>
                </c:pt>
                <c:pt idx="296">
                  <c:v>297</c:v>
                </c:pt>
                <c:pt idx="297">
                  <c:v>298</c:v>
                </c:pt>
                <c:pt idx="298">
                  <c:v>299</c:v>
                </c:pt>
                <c:pt idx="299">
                  <c:v>300</c:v>
                </c:pt>
                <c:pt idx="300">
                  <c:v>301</c:v>
                </c:pt>
                <c:pt idx="301">
                  <c:v>302</c:v>
                </c:pt>
                <c:pt idx="302">
                  <c:v>303</c:v>
                </c:pt>
                <c:pt idx="303">
                  <c:v>304</c:v>
                </c:pt>
                <c:pt idx="304">
                  <c:v>305</c:v>
                </c:pt>
                <c:pt idx="305">
                  <c:v>306</c:v>
                </c:pt>
                <c:pt idx="306">
                  <c:v>307</c:v>
                </c:pt>
                <c:pt idx="307">
                  <c:v>308</c:v>
                </c:pt>
                <c:pt idx="308">
                  <c:v>309</c:v>
                </c:pt>
                <c:pt idx="309">
                  <c:v>310</c:v>
                </c:pt>
                <c:pt idx="310">
                  <c:v>311</c:v>
                </c:pt>
                <c:pt idx="311">
                  <c:v>312</c:v>
                </c:pt>
                <c:pt idx="312">
                  <c:v>313</c:v>
                </c:pt>
                <c:pt idx="313">
                  <c:v>314</c:v>
                </c:pt>
                <c:pt idx="314">
                  <c:v>315</c:v>
                </c:pt>
                <c:pt idx="315">
                  <c:v>316</c:v>
                </c:pt>
                <c:pt idx="316">
                  <c:v>317</c:v>
                </c:pt>
                <c:pt idx="317">
                  <c:v>318</c:v>
                </c:pt>
                <c:pt idx="318">
                  <c:v>319</c:v>
                </c:pt>
                <c:pt idx="319">
                  <c:v>320</c:v>
                </c:pt>
                <c:pt idx="320">
                  <c:v>321</c:v>
                </c:pt>
                <c:pt idx="321">
                  <c:v>322</c:v>
                </c:pt>
                <c:pt idx="322">
                  <c:v>323</c:v>
                </c:pt>
                <c:pt idx="323">
                  <c:v>324</c:v>
                </c:pt>
                <c:pt idx="324">
                  <c:v>325</c:v>
                </c:pt>
                <c:pt idx="325">
                  <c:v>326</c:v>
                </c:pt>
                <c:pt idx="326">
                  <c:v>327</c:v>
                </c:pt>
                <c:pt idx="327">
                  <c:v>328</c:v>
                </c:pt>
                <c:pt idx="328">
                  <c:v>329</c:v>
                </c:pt>
                <c:pt idx="329">
                  <c:v>330</c:v>
                </c:pt>
                <c:pt idx="330">
                  <c:v>331</c:v>
                </c:pt>
                <c:pt idx="331">
                  <c:v>332</c:v>
                </c:pt>
                <c:pt idx="332">
                  <c:v>333</c:v>
                </c:pt>
                <c:pt idx="333">
                  <c:v>334</c:v>
                </c:pt>
                <c:pt idx="334">
                  <c:v>335</c:v>
                </c:pt>
                <c:pt idx="335">
                  <c:v>336</c:v>
                </c:pt>
                <c:pt idx="336">
                  <c:v>337</c:v>
                </c:pt>
                <c:pt idx="337">
                  <c:v>338</c:v>
                </c:pt>
                <c:pt idx="338">
                  <c:v>339</c:v>
                </c:pt>
                <c:pt idx="339">
                  <c:v>340</c:v>
                </c:pt>
                <c:pt idx="340">
                  <c:v>341</c:v>
                </c:pt>
                <c:pt idx="341">
                  <c:v>342</c:v>
                </c:pt>
                <c:pt idx="342">
                  <c:v>343</c:v>
                </c:pt>
                <c:pt idx="343">
                  <c:v>344</c:v>
                </c:pt>
                <c:pt idx="344">
                  <c:v>345</c:v>
                </c:pt>
                <c:pt idx="345">
                  <c:v>346</c:v>
                </c:pt>
                <c:pt idx="346">
                  <c:v>347</c:v>
                </c:pt>
                <c:pt idx="347">
                  <c:v>348</c:v>
                </c:pt>
                <c:pt idx="348">
                  <c:v>349</c:v>
                </c:pt>
                <c:pt idx="349">
                  <c:v>350</c:v>
                </c:pt>
                <c:pt idx="350">
                  <c:v>351</c:v>
                </c:pt>
                <c:pt idx="351">
                  <c:v>352</c:v>
                </c:pt>
                <c:pt idx="352">
                  <c:v>353</c:v>
                </c:pt>
                <c:pt idx="353">
                  <c:v>354</c:v>
                </c:pt>
                <c:pt idx="354">
                  <c:v>355</c:v>
                </c:pt>
                <c:pt idx="355">
                  <c:v>356</c:v>
                </c:pt>
                <c:pt idx="356">
                  <c:v>357</c:v>
                </c:pt>
                <c:pt idx="357">
                  <c:v>358</c:v>
                </c:pt>
                <c:pt idx="358">
                  <c:v>359</c:v>
                </c:pt>
                <c:pt idx="359">
                  <c:v>360</c:v>
                </c:pt>
              </c:strCache>
            </c:strRef>
          </c:cat>
          <c:val>
            <c:numRef>
              <c:f>Amortization!$E$20:$E$379</c:f>
              <c:numCache>
                <c:formatCode>\$#,##0.00;"($"#,##0.00\);\-</c:formatCode>
                <c:ptCount val="360"/>
                <c:pt idx="0">
                  <c:v>2083.33333333333</c:v>
                </c:pt>
                <c:pt idx="1">
                  <c:v>2081.35658610223</c:v>
                </c:pt>
                <c:pt idx="2">
                  <c:v>2079.36954331263</c:v>
                </c:pt>
                <c:pt idx="3">
                  <c:v>2077.37215134183</c:v>
                </c:pt>
                <c:pt idx="4">
                  <c:v>2075.36435628785</c:v>
                </c:pt>
                <c:pt idx="5">
                  <c:v>2073.34610396797</c:v>
                </c:pt>
                <c:pt idx="6">
                  <c:v>2071.31733991725</c:v>
                </c:pt>
                <c:pt idx="7">
                  <c:v>2069.27800938711</c:v>
                </c:pt>
                <c:pt idx="8">
                  <c:v>2067.22805734378</c:v>
                </c:pt>
                <c:pt idx="9">
                  <c:v>2065.1674284669</c:v>
                </c:pt>
                <c:pt idx="10">
                  <c:v>2063.09606714794</c:v>
                </c:pt>
                <c:pt idx="11">
                  <c:v>2061.01391748879</c:v>
                </c:pt>
                <c:pt idx="12">
                  <c:v>2058.92092330016</c:v>
                </c:pt>
                <c:pt idx="13">
                  <c:v>2056.81702810013</c:v>
                </c:pt>
                <c:pt idx="14">
                  <c:v>2054.7021751126</c:v>
                </c:pt>
                <c:pt idx="15">
                  <c:v>2052.57630726577</c:v>
                </c:pt>
                <c:pt idx="16">
                  <c:v>2050.43936719056</c:v>
                </c:pt>
                <c:pt idx="17">
                  <c:v>2048.29129721913</c:v>
                </c:pt>
                <c:pt idx="18">
                  <c:v>2046.13203938326</c:v>
                </c:pt>
                <c:pt idx="19">
                  <c:v>2043.96153541283</c:v>
                </c:pt>
                <c:pt idx="20">
                  <c:v>2041.77972673422</c:v>
                </c:pt>
                <c:pt idx="21">
                  <c:v>2039.58655446875</c:v>
                </c:pt>
                <c:pt idx="22">
                  <c:v>2037.38195943106</c:v>
                </c:pt>
                <c:pt idx="23">
                  <c:v>2035.16588212754</c:v>
                </c:pt>
                <c:pt idx="24">
                  <c:v>2032.93826275474</c:v>
                </c:pt>
                <c:pt idx="25">
                  <c:v>2030.69904119771</c:v>
                </c:pt>
                <c:pt idx="26">
                  <c:v>2028.44815702839</c:v>
                </c:pt>
                <c:pt idx="27">
                  <c:v>2026.18554950403</c:v>
                </c:pt>
                <c:pt idx="28">
                  <c:v>2023.91115756548</c:v>
                </c:pt>
                <c:pt idx="29">
                  <c:v>2021.62491983559</c:v>
                </c:pt>
                <c:pt idx="30">
                  <c:v>2019.32677461751</c:v>
                </c:pt>
                <c:pt idx="31">
                  <c:v>2017.0166598931</c:v>
                </c:pt>
                <c:pt idx="32">
                  <c:v>2014.69451332116</c:v>
                </c:pt>
                <c:pt idx="33">
                  <c:v>2012.36027223582</c:v>
                </c:pt>
                <c:pt idx="34">
                  <c:v>2010.01387364483</c:v>
                </c:pt>
                <c:pt idx="35">
                  <c:v>2007.65525422785</c:v>
                </c:pt>
                <c:pt idx="36">
                  <c:v>2005.28435033474</c:v>
                </c:pt>
                <c:pt idx="37">
                  <c:v>2002.90109798385</c:v>
                </c:pt>
                <c:pt idx="38">
                  <c:v>2000.5054328603</c:v>
                </c:pt>
                <c:pt idx="39">
                  <c:v>1998.09729031423</c:v>
                </c:pt>
                <c:pt idx="40">
                  <c:v>1995.67660535907</c:v>
                </c:pt>
                <c:pt idx="41">
                  <c:v>1993.24331266976</c:v>
                </c:pt>
                <c:pt idx="42">
                  <c:v>1990.79734658103</c:v>
                </c:pt>
                <c:pt idx="43">
                  <c:v>1988.33864108559</c:v>
                </c:pt>
                <c:pt idx="44">
                  <c:v>1985.86712983236</c:v>
                </c:pt>
                <c:pt idx="45">
                  <c:v>1983.38274612469</c:v>
                </c:pt>
                <c:pt idx="46">
                  <c:v>1980.88542291854</c:v>
                </c:pt>
                <c:pt idx="47">
                  <c:v>1978.37509282069</c:v>
                </c:pt>
                <c:pt idx="48">
                  <c:v>1975.85168808692</c:v>
                </c:pt>
                <c:pt idx="49">
                  <c:v>1973.31514062015</c:v>
                </c:pt>
                <c:pt idx="50">
                  <c:v>1970.76538196867</c:v>
                </c:pt>
                <c:pt idx="51">
                  <c:v>1968.2023433242</c:v>
                </c:pt>
                <c:pt idx="52">
                  <c:v>1965.62595552013</c:v>
                </c:pt>
                <c:pt idx="53">
                  <c:v>1963.03614902958</c:v>
                </c:pt>
                <c:pt idx="54">
                  <c:v>1960.43285396356</c:v>
                </c:pt>
                <c:pt idx="55">
                  <c:v>1957.81600006907</c:v>
                </c:pt>
                <c:pt idx="56">
                  <c:v>1955.18551672722</c:v>
                </c:pt>
                <c:pt idx="57">
                  <c:v>1952.54133295129</c:v>
                </c:pt>
                <c:pt idx="58">
                  <c:v>1949.88337738486</c:v>
                </c:pt>
                <c:pt idx="59">
                  <c:v>1947.21157829986</c:v>
                </c:pt>
                <c:pt idx="60">
                  <c:v>1944.52586359462</c:v>
                </c:pt>
                <c:pt idx="61">
                  <c:v>1941.82616079196</c:v>
                </c:pt>
                <c:pt idx="62">
                  <c:v>1939.1123970372</c:v>
                </c:pt>
                <c:pt idx="63">
                  <c:v>1936.38449909622</c:v>
                </c:pt>
                <c:pt idx="64">
                  <c:v>1933.64239335346</c:v>
                </c:pt>
                <c:pt idx="65">
                  <c:v>1930.88600580996</c:v>
                </c:pt>
                <c:pt idx="66">
                  <c:v>1928.11526208134</c:v>
                </c:pt>
                <c:pt idx="67">
                  <c:v>1925.33008739579</c:v>
                </c:pt>
                <c:pt idx="68">
                  <c:v>1922.5304065921</c:v>
                </c:pt>
                <c:pt idx="69">
                  <c:v>1919.71614411755</c:v>
                </c:pt>
                <c:pt idx="70">
                  <c:v>1916.88722402594</c:v>
                </c:pt>
                <c:pt idx="71">
                  <c:v>1914.04356997553</c:v>
                </c:pt>
                <c:pt idx="72">
                  <c:v>1911.18510522694</c:v>
                </c:pt>
                <c:pt idx="73">
                  <c:v>1908.31175264111</c:v>
                </c:pt>
                <c:pt idx="74">
                  <c:v>1905.42343467723</c:v>
                </c:pt>
                <c:pt idx="75">
                  <c:v>1902.52007339063</c:v>
                </c:pt>
                <c:pt idx="76">
                  <c:v>1899.60159043065</c:v>
                </c:pt>
                <c:pt idx="77">
                  <c:v>1896.6679070386</c:v>
                </c:pt>
                <c:pt idx="78">
                  <c:v>1893.71894404554</c:v>
                </c:pt>
                <c:pt idx="79">
                  <c:v>1890.75462187023</c:v>
                </c:pt>
                <c:pt idx="80">
                  <c:v>1887.77486051692</c:v>
                </c:pt>
                <c:pt idx="81">
                  <c:v>1884.77957957323</c:v>
                </c:pt>
                <c:pt idx="82">
                  <c:v>1881.76869820795</c:v>
                </c:pt>
                <c:pt idx="83">
                  <c:v>1878.7421351689</c:v>
                </c:pt>
                <c:pt idx="84">
                  <c:v>1875.69980878069</c:v>
                </c:pt>
                <c:pt idx="85">
                  <c:v>1872.64163694254</c:v>
                </c:pt>
                <c:pt idx="86">
                  <c:v>1869.56753712607</c:v>
                </c:pt>
                <c:pt idx="87">
                  <c:v>1866.47742637305</c:v>
                </c:pt>
                <c:pt idx="88">
                  <c:v>1863.37122129319</c:v>
                </c:pt>
                <c:pt idx="89">
                  <c:v>1860.24883806188</c:v>
                </c:pt>
                <c:pt idx="90">
                  <c:v>1857.1101924179</c:v>
                </c:pt>
                <c:pt idx="91">
                  <c:v>1853.95519966119</c:v>
                </c:pt>
                <c:pt idx="92">
                  <c:v>1850.78377465055</c:v>
                </c:pt>
                <c:pt idx="93">
                  <c:v>1847.5958318013</c:v>
                </c:pt>
                <c:pt idx="94">
                  <c:v>1844.39128508305</c:v>
                </c:pt>
                <c:pt idx="95">
                  <c:v>1841.17004801731</c:v>
                </c:pt>
                <c:pt idx="96">
                  <c:v>1837.93203367518</c:v>
                </c:pt>
                <c:pt idx="97">
                  <c:v>1834.67715467502</c:v>
                </c:pt>
                <c:pt idx="98">
                  <c:v>1831.40532318007</c:v>
                </c:pt>
                <c:pt idx="99">
                  <c:v>1828.11645089609</c:v>
                </c:pt>
                <c:pt idx="100">
                  <c:v>1824.81044906895</c:v>
                </c:pt>
                <c:pt idx="101">
                  <c:v>1821.4872284823</c:v>
                </c:pt>
                <c:pt idx="102">
                  <c:v>1818.1466994551</c:v>
                </c:pt>
                <c:pt idx="103">
                  <c:v>1814.78877183921</c:v>
                </c:pt>
                <c:pt idx="104">
                  <c:v>1811.41335501699</c:v>
                </c:pt>
                <c:pt idx="105">
                  <c:v>1808.02035789882</c:v>
                </c:pt>
                <c:pt idx="106">
                  <c:v>1804.60968892066</c:v>
                </c:pt>
                <c:pt idx="107">
                  <c:v>1801.18125604157</c:v>
                </c:pt>
                <c:pt idx="108">
                  <c:v>1797.73496674124</c:v>
                </c:pt>
                <c:pt idx="109">
                  <c:v>1794.27072801747</c:v>
                </c:pt>
                <c:pt idx="110">
                  <c:v>1790.78844638368</c:v>
                </c:pt>
                <c:pt idx="111">
                  <c:v>1787.28802786637</c:v>
                </c:pt>
                <c:pt idx="112">
                  <c:v>1783.76937800263</c:v>
                </c:pt>
                <c:pt idx="113">
                  <c:v>1780.23240183751</c:v>
                </c:pt>
                <c:pt idx="114">
                  <c:v>1776.67700392153</c:v>
                </c:pt>
                <c:pt idx="115">
                  <c:v>1773.10308830807</c:v>
                </c:pt>
                <c:pt idx="116">
                  <c:v>1769.51055855079</c:v>
                </c:pt>
                <c:pt idx="117">
                  <c:v>1765.89931770103</c:v>
                </c:pt>
                <c:pt idx="118">
                  <c:v>1762.26926830517</c:v>
                </c:pt>
                <c:pt idx="119">
                  <c:v>1758.62031240204</c:v>
                </c:pt>
                <c:pt idx="120">
                  <c:v>1754.95235152025</c:v>
                </c:pt>
                <c:pt idx="121">
                  <c:v>1751.26528667554</c:v>
                </c:pt>
                <c:pt idx="122">
                  <c:v>1747.55901836809</c:v>
                </c:pt>
                <c:pt idx="123">
                  <c:v>1743.83344657988</c:v>
                </c:pt>
                <c:pt idx="124">
                  <c:v>1740.08847077193</c:v>
                </c:pt>
                <c:pt idx="125">
                  <c:v>1736.32398988165</c:v>
                </c:pt>
                <c:pt idx="126">
                  <c:v>1732.53990232007</c:v>
                </c:pt>
                <c:pt idx="127">
                  <c:v>1728.7361059691</c:v>
                </c:pt>
                <c:pt idx="128">
                  <c:v>1724.91249817881</c:v>
                </c:pt>
                <c:pt idx="129">
                  <c:v>1721.06897576461</c:v>
                </c:pt>
                <c:pt idx="130">
                  <c:v>1717.2054350045</c:v>
                </c:pt>
                <c:pt idx="131">
                  <c:v>1713.32177163626</c:v>
                </c:pt>
                <c:pt idx="132">
                  <c:v>1709.41788085465</c:v>
                </c:pt>
                <c:pt idx="133">
                  <c:v>1705.49365730855</c:v>
                </c:pt>
                <c:pt idx="134">
                  <c:v>1701.54899509815</c:v>
                </c:pt>
                <c:pt idx="135">
                  <c:v>1697.58378777207</c:v>
                </c:pt>
                <c:pt idx="136">
                  <c:v>1693.5979283245</c:v>
                </c:pt>
                <c:pt idx="137">
                  <c:v>1689.59130919231</c:v>
                </c:pt>
                <c:pt idx="138">
                  <c:v>1685.56382225214</c:v>
                </c:pt>
                <c:pt idx="139">
                  <c:v>1681.51535881748</c:v>
                </c:pt>
                <c:pt idx="140">
                  <c:v>1677.44580963577</c:v>
                </c:pt>
                <c:pt idx="141">
                  <c:v>1673.35506488541</c:v>
                </c:pt>
                <c:pt idx="142">
                  <c:v>1669.2430141728</c:v>
                </c:pt>
                <c:pt idx="143">
                  <c:v>1665.1095465294</c:v>
                </c:pt>
                <c:pt idx="144">
                  <c:v>1660.9545504087</c:v>
                </c:pt>
                <c:pt idx="145">
                  <c:v>1656.77791368319</c:v>
                </c:pt>
                <c:pt idx="146">
                  <c:v>1652.57952364141</c:v>
                </c:pt>
                <c:pt idx="147">
                  <c:v>1648.35926698482</c:v>
                </c:pt>
                <c:pt idx="148">
                  <c:v>1644.11702982482</c:v>
                </c:pt>
                <c:pt idx="149">
                  <c:v>1639.85269767961</c:v>
                </c:pt>
                <c:pt idx="150">
                  <c:v>1635.56615547114</c:v>
                </c:pt>
                <c:pt idx="151">
                  <c:v>1631.257287522</c:v>
                </c:pt>
                <c:pt idx="152">
                  <c:v>1626.9259775523</c:v>
                </c:pt>
                <c:pt idx="153">
                  <c:v>1622.5721086765</c:v>
                </c:pt>
                <c:pt idx="154">
                  <c:v>1618.1955634003</c:v>
                </c:pt>
                <c:pt idx="155">
                  <c:v>1613.79622361746</c:v>
                </c:pt>
                <c:pt idx="156">
                  <c:v>1609.37397060659</c:v>
                </c:pt>
                <c:pt idx="157">
                  <c:v>1604.92868502795</c:v>
                </c:pt>
                <c:pt idx="158">
                  <c:v>1600.46024692025</c:v>
                </c:pt>
                <c:pt idx="159">
                  <c:v>1595.96853569741</c:v>
                </c:pt>
                <c:pt idx="160">
                  <c:v>1591.45343014529</c:v>
                </c:pt>
                <c:pt idx="161">
                  <c:v>1586.91480841841</c:v>
                </c:pt>
                <c:pt idx="162">
                  <c:v>1582.35254803671</c:v>
                </c:pt>
                <c:pt idx="163">
                  <c:v>1577.76652588218</c:v>
                </c:pt>
                <c:pt idx="164">
                  <c:v>1573.1566181956</c:v>
                </c:pt>
                <c:pt idx="165">
                  <c:v>1568.52270057315</c:v>
                </c:pt>
                <c:pt idx="166">
                  <c:v>1563.86464796309</c:v>
                </c:pt>
                <c:pt idx="167">
                  <c:v>1559.18233466235</c:v>
                </c:pt>
                <c:pt idx="168">
                  <c:v>1554.47563431316</c:v>
                </c:pt>
                <c:pt idx="169">
                  <c:v>1549.74441989966</c:v>
                </c:pt>
                <c:pt idx="170">
                  <c:v>1544.98856374442</c:v>
                </c:pt>
                <c:pt idx="171">
                  <c:v>1540.20793750504</c:v>
                </c:pt>
                <c:pt idx="172">
                  <c:v>1535.40241217066</c:v>
                </c:pt>
                <c:pt idx="173">
                  <c:v>1530.5718580585</c:v>
                </c:pt>
                <c:pt idx="174">
                  <c:v>1525.71614481034</c:v>
                </c:pt>
                <c:pt idx="175">
                  <c:v>1520.83514138901</c:v>
                </c:pt>
                <c:pt idx="176">
                  <c:v>1515.92871607486</c:v>
                </c:pt>
                <c:pt idx="177">
                  <c:v>1510.9967364622</c:v>
                </c:pt>
                <c:pt idx="178">
                  <c:v>1506.03906945573</c:v>
                </c:pt>
                <c:pt idx="179">
                  <c:v>1501.05558126693</c:v>
                </c:pt>
                <c:pt idx="180">
                  <c:v>1496.04613741048</c:v>
                </c:pt>
                <c:pt idx="181">
                  <c:v>1491.01060270061</c:v>
                </c:pt>
                <c:pt idx="182">
                  <c:v>1485.94884124745</c:v>
                </c:pt>
                <c:pt idx="183">
                  <c:v>1480.8607164534</c:v>
                </c:pt>
                <c:pt idx="184">
                  <c:v>1475.74609100938</c:v>
                </c:pt>
                <c:pt idx="185">
                  <c:v>1470.60482689117</c:v>
                </c:pt>
                <c:pt idx="186">
                  <c:v>1465.43678535568</c:v>
                </c:pt>
                <c:pt idx="187">
                  <c:v>1460.24182693719</c:v>
                </c:pt>
                <c:pt idx="188">
                  <c:v>1455.01981144361</c:v>
                </c:pt>
                <c:pt idx="189">
                  <c:v>1449.77059795266</c:v>
                </c:pt>
                <c:pt idx="190">
                  <c:v>1444.49404480811</c:v>
                </c:pt>
                <c:pt idx="191">
                  <c:v>1439.19000961594</c:v>
                </c:pt>
                <c:pt idx="192">
                  <c:v>1433.85834924047</c:v>
                </c:pt>
                <c:pt idx="193">
                  <c:v>1428.49891980055</c:v>
                </c:pt>
                <c:pt idx="194">
                  <c:v>1423.11157666563</c:v>
                </c:pt>
                <c:pt idx="195">
                  <c:v>1417.69617445188</c:v>
                </c:pt>
                <c:pt idx="196">
                  <c:v>1412.25256701826</c:v>
                </c:pt>
                <c:pt idx="197">
                  <c:v>1406.7806074626</c:v>
                </c:pt>
                <c:pt idx="198">
                  <c:v>1401.28014811759</c:v>
                </c:pt>
                <c:pt idx="199">
                  <c:v>1395.75104054682</c:v>
                </c:pt>
                <c:pt idx="200">
                  <c:v>1390.19313554078</c:v>
                </c:pt>
                <c:pt idx="201">
                  <c:v>1384.60628311284</c:v>
                </c:pt>
                <c:pt idx="202">
                  <c:v>1378.99033249517</c:v>
                </c:pt>
                <c:pt idx="203">
                  <c:v>1373.3451321347</c:v>
                </c:pt>
                <c:pt idx="204">
                  <c:v>1367.67052968902</c:v>
                </c:pt>
                <c:pt idx="205">
                  <c:v>1361.96637202226</c:v>
                </c:pt>
                <c:pt idx="206">
                  <c:v>1356.232505201</c:v>
                </c:pt>
                <c:pt idx="207">
                  <c:v>1350.46877449003</c:v>
                </c:pt>
                <c:pt idx="208">
                  <c:v>1344.67502434829</c:v>
                </c:pt>
                <c:pt idx="209">
                  <c:v>1338.85109842455</c:v>
                </c:pt>
                <c:pt idx="210">
                  <c:v>1332.9968395533</c:v>
                </c:pt>
                <c:pt idx="211">
                  <c:v>1327.11208975042</c:v>
                </c:pt>
                <c:pt idx="212">
                  <c:v>1321.19669020899</c:v>
                </c:pt>
                <c:pt idx="213">
                  <c:v>1315.25048129494</c:v>
                </c:pt>
                <c:pt idx="214">
                  <c:v>1309.2733025428</c:v>
                </c:pt>
                <c:pt idx="215">
                  <c:v>1303.26499265133</c:v>
                </c:pt>
                <c:pt idx="216">
                  <c:v>1297.22538947917</c:v>
                </c:pt>
                <c:pt idx="217">
                  <c:v>1291.15433004049</c:v>
                </c:pt>
                <c:pt idx="218">
                  <c:v>1285.05165050057</c:v>
                </c:pt>
                <c:pt idx="219">
                  <c:v>1278.91718617138</c:v>
                </c:pt>
                <c:pt idx="220">
                  <c:v>1272.75077150714</c:v>
                </c:pt>
                <c:pt idx="221">
                  <c:v>1266.55224009986</c:v>
                </c:pt>
                <c:pt idx="222">
                  <c:v>1260.32142467483</c:v>
                </c:pt>
                <c:pt idx="223">
                  <c:v>1254.05815708613</c:v>
                </c:pt>
                <c:pt idx="224">
                  <c:v>1247.76226831207</c:v>
                </c:pt>
                <c:pt idx="225">
                  <c:v>1241.43358845064</c:v>
                </c:pt>
                <c:pt idx="226">
                  <c:v>1235.07194671494</c:v>
                </c:pt>
                <c:pt idx="227">
                  <c:v>1228.67717142853</c:v>
                </c:pt>
                <c:pt idx="228">
                  <c:v>1222.24909002084</c:v>
                </c:pt>
                <c:pt idx="229">
                  <c:v>1215.78752902248</c:v>
                </c:pt>
                <c:pt idx="230">
                  <c:v>1209.29231406059</c:v>
                </c:pt>
                <c:pt idx="231">
                  <c:v>1202.7632698541</c:v>
                </c:pt>
                <c:pt idx="232">
                  <c:v>1196.20022020904</c:v>
                </c:pt>
                <c:pt idx="233">
                  <c:v>1189.60298801375</c:v>
                </c:pt>
                <c:pt idx="234">
                  <c:v>1182.9713952341</c:v>
                </c:pt>
                <c:pt idx="235">
                  <c:v>1176.30526290873</c:v>
                </c:pt>
                <c:pt idx="236">
                  <c:v>1169.60441114417</c:v>
                </c:pt>
                <c:pt idx="237">
                  <c:v>1162.86865910999</c:v>
                </c:pt>
                <c:pt idx="238">
                  <c:v>1156.09782503397</c:v>
                </c:pt>
                <c:pt idx="239">
                  <c:v>1149.29172619714</c:v>
                </c:pt>
                <c:pt idx="240">
                  <c:v>1142.45017892887</c:v>
                </c:pt>
                <c:pt idx="241">
                  <c:v>1135.57299860191</c:v>
                </c:pt>
                <c:pt idx="242">
                  <c:v>1128.65999962741</c:v>
                </c:pt>
                <c:pt idx="243">
                  <c:v>1121.71099544992</c:v>
                </c:pt>
                <c:pt idx="244">
                  <c:v>1114.72579854234</c:v>
                </c:pt>
                <c:pt idx="245">
                  <c:v>1107.70422040086</c:v>
                </c:pt>
                <c:pt idx="246">
                  <c:v>1100.6460715399</c:v>
                </c:pt>
                <c:pt idx="247">
                  <c:v>1093.55116148695</c:v>
                </c:pt>
                <c:pt idx="248">
                  <c:v>1086.41929877748</c:v>
                </c:pt>
                <c:pt idx="249">
                  <c:v>1079.25029094973</c:v>
                </c:pt>
                <c:pt idx="250">
                  <c:v>1072.04394453955</c:v>
                </c:pt>
                <c:pt idx="251">
                  <c:v>1064.80006507514</c:v>
                </c:pt>
                <c:pt idx="252">
                  <c:v>1057.51845707186</c:v>
                </c:pt>
                <c:pt idx="253">
                  <c:v>1050.19892402689</c:v>
                </c:pt>
                <c:pt idx="254">
                  <c:v>1042.84126841398</c:v>
                </c:pt>
                <c:pt idx="255">
                  <c:v>1035.44529167809</c:v>
                </c:pt>
                <c:pt idx="256">
                  <c:v>1028.01079423003</c:v>
                </c:pt>
                <c:pt idx="257">
                  <c:v>1020.53757544109</c:v>
                </c:pt>
                <c:pt idx="258">
                  <c:v>1013.02543363763</c:v>
                </c:pt>
                <c:pt idx="259">
                  <c:v>1005.47416609561</c:v>
                </c:pt>
                <c:pt idx="260">
                  <c:v>997.883569035142</c:v>
                </c:pt>
                <c:pt idx="261">
                  <c:v>990.253437614984</c:v>
                </c:pt>
                <c:pt idx="262">
                  <c:v>982.583565927012</c:v>
                </c:pt>
                <c:pt idx="263">
                  <c:v>974.873746990665</c:v>
                </c:pt>
                <c:pt idx="264">
                  <c:v>967.123772747358</c:v>
                </c:pt>
                <c:pt idx="265">
                  <c:v>959.333434054867</c:v>
                </c:pt>
                <c:pt idx="266">
                  <c:v>951.502520681688</c:v>
                </c:pt>
                <c:pt idx="267">
                  <c:v>943.630821301354</c:v>
                </c:pt>
                <c:pt idx="268">
                  <c:v>935.718123486749</c:v>
                </c:pt>
                <c:pt idx="269">
                  <c:v>927.76421370436</c:v>
                </c:pt>
                <c:pt idx="270">
                  <c:v>919.76887730852</c:v>
                </c:pt>
                <c:pt idx="271">
                  <c:v>911.731898535619</c:v>
                </c:pt>
                <c:pt idx="272">
                  <c:v>903.653060498276</c:v>
                </c:pt>
                <c:pt idx="273">
                  <c:v>895.532145179488</c:v>
                </c:pt>
                <c:pt idx="274">
                  <c:v>887.368933426748</c:v>
                </c:pt>
                <c:pt idx="275">
                  <c:v>879.16320494613</c:v>
                </c:pt>
                <c:pt idx="276">
                  <c:v>870.914738296341</c:v>
                </c:pt>
                <c:pt idx="277">
                  <c:v>862.623310882751</c:v>
                </c:pt>
                <c:pt idx="278">
                  <c:v>854.288698951383</c:v>
                </c:pt>
                <c:pt idx="279">
                  <c:v>845.910677582871</c:v>
                </c:pt>
                <c:pt idx="280">
                  <c:v>837.489020686399</c:v>
                </c:pt>
                <c:pt idx="281">
                  <c:v>829.023500993591</c:v>
                </c:pt>
                <c:pt idx="282">
                  <c:v>820.513890052383</c:v>
                </c:pt>
                <c:pt idx="283">
                  <c:v>811.959958220855</c:v>
                </c:pt>
                <c:pt idx="284">
                  <c:v>803.361474661041</c:v>
                </c:pt>
                <c:pt idx="285">
                  <c:v>794.718207332683</c:v>
                </c:pt>
                <c:pt idx="286">
                  <c:v>786.029922986991</c:v>
                </c:pt>
                <c:pt idx="287">
                  <c:v>777.296387160332</c:v>
                </c:pt>
                <c:pt idx="288">
                  <c:v>768.517364167909</c:v>
                </c:pt>
                <c:pt idx="289">
                  <c:v>759.6926170974</c:v>
                </c:pt>
                <c:pt idx="290">
                  <c:v>750.821907802568</c:v>
                </c:pt>
                <c:pt idx="291">
                  <c:v>741.904996896822</c:v>
                </c:pt>
                <c:pt idx="292">
                  <c:v>732.941643746775</c:v>
                </c:pt>
                <c:pt idx="293">
                  <c:v>723.931606465742</c:v>
                </c:pt>
                <c:pt idx="294">
                  <c:v>714.874641907201</c:v>
                </c:pt>
                <c:pt idx="295">
                  <c:v>705.770505658252</c:v>
                </c:pt>
                <c:pt idx="296">
                  <c:v>696.618952033004</c:v>
                </c:pt>
                <c:pt idx="297">
                  <c:v>687.41973406596</c:v>
                </c:pt>
                <c:pt idx="298">
                  <c:v>678.172603505337</c:v>
                </c:pt>
                <c:pt idx="299">
                  <c:v>668.877310806378</c:v>
                </c:pt>
                <c:pt idx="300">
                  <c:v>659.533605124611</c:v>
                </c:pt>
                <c:pt idx="301">
                  <c:v>650.141234309086</c:v>
                </c:pt>
                <c:pt idx="302">
                  <c:v>640.699944895564</c:v>
                </c:pt>
                <c:pt idx="303">
                  <c:v>631.209482099677</c:v>
                </c:pt>
                <c:pt idx="304">
                  <c:v>621.669589810063</c:v>
                </c:pt>
                <c:pt idx="305">
                  <c:v>612.080010581441</c:v>
                </c:pt>
                <c:pt idx="306">
                  <c:v>602.44048562767</c:v>
                </c:pt>
                <c:pt idx="307">
                  <c:v>592.750754814764</c:v>
                </c:pt>
                <c:pt idx="308">
                  <c:v>583.010556653876</c:v>
                </c:pt>
                <c:pt idx="309">
                  <c:v>573.21962829423</c:v>
                </c:pt>
                <c:pt idx="310">
                  <c:v>563.377705516047</c:v>
                </c:pt>
                <c:pt idx="311">
                  <c:v>553.484522723392</c:v>
                </c:pt>
                <c:pt idx="312">
                  <c:v>543.539812937028</c:v>
                </c:pt>
                <c:pt idx="313">
                  <c:v>533.543307787192</c:v>
                </c:pt>
                <c:pt idx="314">
                  <c:v>523.494737506368</c:v>
                </c:pt>
                <c:pt idx="315">
                  <c:v>513.393830921997</c:v>
                </c:pt>
                <c:pt idx="316">
                  <c:v>503.240315449167</c:v>
                </c:pt>
                <c:pt idx="317">
                  <c:v>493.033917083247</c:v>
                </c:pt>
                <c:pt idx="318">
                  <c:v>482.774360392506</c:v>
                </c:pt>
                <c:pt idx="319">
                  <c:v>472.461368510668</c:v>
                </c:pt>
                <c:pt idx="320">
                  <c:v>462.094663129445</c:v>
                </c:pt>
                <c:pt idx="321">
                  <c:v>451.673964491027</c:v>
                </c:pt>
                <c:pt idx="322">
                  <c:v>441.198991380534</c:v>
                </c:pt>
                <c:pt idx="323">
                  <c:v>430.669461118425</c:v>
                </c:pt>
                <c:pt idx="324">
                  <c:v>420.085089552866</c:v>
                </c:pt>
                <c:pt idx="325">
                  <c:v>409.445591052072</c:v>
                </c:pt>
                <c:pt idx="326">
                  <c:v>398.750678496586</c:v>
                </c:pt>
                <c:pt idx="327">
                  <c:v>388.000063271537</c:v>
                </c:pt>
                <c:pt idx="328">
                  <c:v>377.193455258861</c:v>
                </c:pt>
                <c:pt idx="329">
                  <c:v>366.33056282945</c:v>
                </c:pt>
                <c:pt idx="330">
                  <c:v>355.411092835304</c:v>
                </c:pt>
                <c:pt idx="331">
                  <c:v>344.434750601606</c:v>
                </c:pt>
                <c:pt idx="332">
                  <c:v>333.401239918773</c:v>
                </c:pt>
                <c:pt idx="333">
                  <c:v>322.310263034466</c:v>
                </c:pt>
                <c:pt idx="334">
                  <c:v>311.161520645556</c:v>
                </c:pt>
                <c:pt idx="335">
                  <c:v>299.954711890034</c:v>
                </c:pt>
                <c:pt idx="336">
                  <c:v>288.689534338912</c:v>
                </c:pt>
                <c:pt idx="337">
                  <c:v>277.365683988045</c:v>
                </c:pt>
                <c:pt idx="338">
                  <c:v>265.982855249932</c:v>
                </c:pt>
                <c:pt idx="339">
                  <c:v>254.540740945474</c:v>
                </c:pt>
                <c:pt idx="340">
                  <c:v>243.039032295684</c:v>
                </c:pt>
                <c:pt idx="341">
                  <c:v>231.477418913341</c:v>
                </c:pt>
                <c:pt idx="342">
                  <c:v>219.855588794632</c:v>
                </c:pt>
                <c:pt idx="343">
                  <c:v>208.173228310721</c:v>
                </c:pt>
                <c:pt idx="344">
                  <c:v>196.430022199289</c:v>
                </c:pt>
                <c:pt idx="345">
                  <c:v>184.625653556028</c:v>
                </c:pt>
                <c:pt idx="346">
                  <c:v>172.759803826083</c:v>
                </c:pt>
                <c:pt idx="347">
                  <c:v>160.83215279546</c:v>
                </c:pt>
                <c:pt idx="348">
                  <c:v>148.842378582388</c:v>
                </c:pt>
                <c:pt idx="349">
                  <c:v>136.790157628621</c:v>
                </c:pt>
                <c:pt idx="350">
                  <c:v>124.675164690719</c:v>
                </c:pt>
                <c:pt idx="351">
                  <c:v>112.497072831268</c:v>
                </c:pt>
                <c:pt idx="352">
                  <c:v>100.255553410049</c:v>
                </c:pt>
                <c:pt idx="353">
                  <c:v>87.9502760751764</c:v>
                </c:pt>
                <c:pt idx="354">
                  <c:v>75.5809087541829</c:v>
                </c:pt>
                <c:pt idx="355">
                  <c:v>63.1471176450607</c:v>
                </c:pt>
                <c:pt idx="356">
                  <c:v>50.6485672072466</c:v>
                </c:pt>
                <c:pt idx="357">
                  <c:v>38.084920152568</c:v>
                </c:pt>
                <c:pt idx="358">
                  <c:v>25.4558374361475</c:v>
                </c:pt>
                <c:pt idx="359">
                  <c:v>12.7609782472446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Amortization!F19</c:f>
              <c:strCache>
                <c:ptCount val="1"/>
                <c:pt idx="0">
                  <c:v>Principal</c:v>
                </c:pt>
              </c:strCache>
            </c:strRef>
          </c:tx>
          <c:spPr>
            <a:solidFill>
              <a:srgbClr val="1F3864"/>
            </a:solidFill>
            <a:ln w="21960">
              <a:solidFill>
                <a:srgbClr val="1F3864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2196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Amortization!$A$20:$A$379</c:f>
              <c:strCache>
                <c:ptCount val="36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  <c:pt idx="248">
                  <c:v>249</c:v>
                </c:pt>
                <c:pt idx="249">
                  <c:v>250</c:v>
                </c:pt>
                <c:pt idx="250">
                  <c:v>251</c:v>
                </c:pt>
                <c:pt idx="251">
                  <c:v>252</c:v>
                </c:pt>
                <c:pt idx="252">
                  <c:v>253</c:v>
                </c:pt>
                <c:pt idx="253">
                  <c:v>254</c:v>
                </c:pt>
                <c:pt idx="254">
                  <c:v>255</c:v>
                </c:pt>
                <c:pt idx="255">
                  <c:v>256</c:v>
                </c:pt>
                <c:pt idx="256">
                  <c:v>257</c:v>
                </c:pt>
                <c:pt idx="257">
                  <c:v>258</c:v>
                </c:pt>
                <c:pt idx="258">
                  <c:v>259</c:v>
                </c:pt>
                <c:pt idx="259">
                  <c:v>260</c:v>
                </c:pt>
                <c:pt idx="260">
                  <c:v>261</c:v>
                </c:pt>
                <c:pt idx="261">
                  <c:v>262</c:v>
                </c:pt>
                <c:pt idx="262">
                  <c:v>263</c:v>
                </c:pt>
                <c:pt idx="263">
                  <c:v>264</c:v>
                </c:pt>
                <c:pt idx="264">
                  <c:v>265</c:v>
                </c:pt>
                <c:pt idx="265">
                  <c:v>266</c:v>
                </c:pt>
                <c:pt idx="266">
                  <c:v>267</c:v>
                </c:pt>
                <c:pt idx="267">
                  <c:v>268</c:v>
                </c:pt>
                <c:pt idx="268">
                  <c:v>269</c:v>
                </c:pt>
                <c:pt idx="269">
                  <c:v>270</c:v>
                </c:pt>
                <c:pt idx="270">
                  <c:v>271</c:v>
                </c:pt>
                <c:pt idx="271">
                  <c:v>272</c:v>
                </c:pt>
                <c:pt idx="272">
                  <c:v>273</c:v>
                </c:pt>
                <c:pt idx="273">
                  <c:v>274</c:v>
                </c:pt>
                <c:pt idx="274">
                  <c:v>275</c:v>
                </c:pt>
                <c:pt idx="275">
                  <c:v>276</c:v>
                </c:pt>
                <c:pt idx="276">
                  <c:v>277</c:v>
                </c:pt>
                <c:pt idx="277">
                  <c:v>278</c:v>
                </c:pt>
                <c:pt idx="278">
                  <c:v>279</c:v>
                </c:pt>
                <c:pt idx="279">
                  <c:v>280</c:v>
                </c:pt>
                <c:pt idx="280">
                  <c:v>281</c:v>
                </c:pt>
                <c:pt idx="281">
                  <c:v>282</c:v>
                </c:pt>
                <c:pt idx="282">
                  <c:v>283</c:v>
                </c:pt>
                <c:pt idx="283">
                  <c:v>284</c:v>
                </c:pt>
                <c:pt idx="284">
                  <c:v>285</c:v>
                </c:pt>
                <c:pt idx="285">
                  <c:v>286</c:v>
                </c:pt>
                <c:pt idx="286">
                  <c:v>287</c:v>
                </c:pt>
                <c:pt idx="287">
                  <c:v>288</c:v>
                </c:pt>
                <c:pt idx="288">
                  <c:v>289</c:v>
                </c:pt>
                <c:pt idx="289">
                  <c:v>290</c:v>
                </c:pt>
                <c:pt idx="290">
                  <c:v>291</c:v>
                </c:pt>
                <c:pt idx="291">
                  <c:v>292</c:v>
                </c:pt>
                <c:pt idx="292">
                  <c:v>293</c:v>
                </c:pt>
                <c:pt idx="293">
                  <c:v>294</c:v>
                </c:pt>
                <c:pt idx="294">
                  <c:v>295</c:v>
                </c:pt>
                <c:pt idx="295">
                  <c:v>296</c:v>
                </c:pt>
                <c:pt idx="296">
                  <c:v>297</c:v>
                </c:pt>
                <c:pt idx="297">
                  <c:v>298</c:v>
                </c:pt>
                <c:pt idx="298">
                  <c:v>299</c:v>
                </c:pt>
                <c:pt idx="299">
                  <c:v>300</c:v>
                </c:pt>
                <c:pt idx="300">
                  <c:v>301</c:v>
                </c:pt>
                <c:pt idx="301">
                  <c:v>302</c:v>
                </c:pt>
                <c:pt idx="302">
                  <c:v>303</c:v>
                </c:pt>
                <c:pt idx="303">
                  <c:v>304</c:v>
                </c:pt>
                <c:pt idx="304">
                  <c:v>305</c:v>
                </c:pt>
                <c:pt idx="305">
                  <c:v>306</c:v>
                </c:pt>
                <c:pt idx="306">
                  <c:v>307</c:v>
                </c:pt>
                <c:pt idx="307">
                  <c:v>308</c:v>
                </c:pt>
                <c:pt idx="308">
                  <c:v>309</c:v>
                </c:pt>
                <c:pt idx="309">
                  <c:v>310</c:v>
                </c:pt>
                <c:pt idx="310">
                  <c:v>311</c:v>
                </c:pt>
                <c:pt idx="311">
                  <c:v>312</c:v>
                </c:pt>
                <c:pt idx="312">
                  <c:v>313</c:v>
                </c:pt>
                <c:pt idx="313">
                  <c:v>314</c:v>
                </c:pt>
                <c:pt idx="314">
                  <c:v>315</c:v>
                </c:pt>
                <c:pt idx="315">
                  <c:v>316</c:v>
                </c:pt>
                <c:pt idx="316">
                  <c:v>317</c:v>
                </c:pt>
                <c:pt idx="317">
                  <c:v>318</c:v>
                </c:pt>
                <c:pt idx="318">
                  <c:v>319</c:v>
                </c:pt>
                <c:pt idx="319">
                  <c:v>320</c:v>
                </c:pt>
                <c:pt idx="320">
                  <c:v>321</c:v>
                </c:pt>
                <c:pt idx="321">
                  <c:v>322</c:v>
                </c:pt>
                <c:pt idx="322">
                  <c:v>323</c:v>
                </c:pt>
                <c:pt idx="323">
                  <c:v>324</c:v>
                </c:pt>
                <c:pt idx="324">
                  <c:v>325</c:v>
                </c:pt>
                <c:pt idx="325">
                  <c:v>326</c:v>
                </c:pt>
                <c:pt idx="326">
                  <c:v>327</c:v>
                </c:pt>
                <c:pt idx="327">
                  <c:v>328</c:v>
                </c:pt>
                <c:pt idx="328">
                  <c:v>329</c:v>
                </c:pt>
                <c:pt idx="329">
                  <c:v>330</c:v>
                </c:pt>
                <c:pt idx="330">
                  <c:v>331</c:v>
                </c:pt>
                <c:pt idx="331">
                  <c:v>332</c:v>
                </c:pt>
                <c:pt idx="332">
                  <c:v>333</c:v>
                </c:pt>
                <c:pt idx="333">
                  <c:v>334</c:v>
                </c:pt>
                <c:pt idx="334">
                  <c:v>335</c:v>
                </c:pt>
                <c:pt idx="335">
                  <c:v>336</c:v>
                </c:pt>
                <c:pt idx="336">
                  <c:v>337</c:v>
                </c:pt>
                <c:pt idx="337">
                  <c:v>338</c:v>
                </c:pt>
                <c:pt idx="338">
                  <c:v>339</c:v>
                </c:pt>
                <c:pt idx="339">
                  <c:v>340</c:v>
                </c:pt>
                <c:pt idx="340">
                  <c:v>341</c:v>
                </c:pt>
                <c:pt idx="341">
                  <c:v>342</c:v>
                </c:pt>
                <c:pt idx="342">
                  <c:v>343</c:v>
                </c:pt>
                <c:pt idx="343">
                  <c:v>344</c:v>
                </c:pt>
                <c:pt idx="344">
                  <c:v>345</c:v>
                </c:pt>
                <c:pt idx="345">
                  <c:v>346</c:v>
                </c:pt>
                <c:pt idx="346">
                  <c:v>347</c:v>
                </c:pt>
                <c:pt idx="347">
                  <c:v>348</c:v>
                </c:pt>
                <c:pt idx="348">
                  <c:v>349</c:v>
                </c:pt>
                <c:pt idx="349">
                  <c:v>350</c:v>
                </c:pt>
                <c:pt idx="350">
                  <c:v>351</c:v>
                </c:pt>
                <c:pt idx="351">
                  <c:v>352</c:v>
                </c:pt>
                <c:pt idx="352">
                  <c:v>353</c:v>
                </c:pt>
                <c:pt idx="353">
                  <c:v>354</c:v>
                </c:pt>
                <c:pt idx="354">
                  <c:v>355</c:v>
                </c:pt>
                <c:pt idx="355">
                  <c:v>356</c:v>
                </c:pt>
                <c:pt idx="356">
                  <c:v>357</c:v>
                </c:pt>
                <c:pt idx="357">
                  <c:v>358</c:v>
                </c:pt>
                <c:pt idx="358">
                  <c:v>359</c:v>
                </c:pt>
                <c:pt idx="359">
                  <c:v>360</c:v>
                </c:pt>
              </c:strCache>
            </c:strRef>
          </c:cat>
          <c:val>
            <c:numRef>
              <c:f>Amortization!$F$20:$F$379</c:f>
              <c:numCache>
                <c:formatCode>\$#,##0.00;"($"#,##0.00\);\-</c:formatCode>
                <c:ptCount val="360"/>
                <c:pt idx="0">
                  <c:v>379.535468372233</c:v>
                </c:pt>
                <c:pt idx="1">
                  <c:v>381.512215603338</c:v>
                </c:pt>
                <c:pt idx="2">
                  <c:v>383.499258392939</c:v>
                </c:pt>
                <c:pt idx="3">
                  <c:v>385.496650363736</c:v>
                </c:pt>
                <c:pt idx="4">
                  <c:v>387.504445417713</c:v>
                </c:pt>
                <c:pt idx="5">
                  <c:v>389.522697737597</c:v>
                </c:pt>
                <c:pt idx="6">
                  <c:v>391.551461788314</c:v>
                </c:pt>
                <c:pt idx="7">
                  <c:v>393.590792318461</c:v>
                </c:pt>
                <c:pt idx="8">
                  <c:v>395.640744361786</c:v>
                </c:pt>
                <c:pt idx="9">
                  <c:v>397.701373238671</c:v>
                </c:pt>
                <c:pt idx="10">
                  <c:v>399.772734557622</c:v>
                </c:pt>
                <c:pt idx="11">
                  <c:v>401.854884216776</c:v>
                </c:pt>
                <c:pt idx="12">
                  <c:v>403.947878405405</c:v>
                </c:pt>
                <c:pt idx="13">
                  <c:v>406.051773605434</c:v>
                </c:pt>
                <c:pt idx="14">
                  <c:v>408.166626592962</c:v>
                </c:pt>
                <c:pt idx="15">
                  <c:v>410.2924944398</c:v>
                </c:pt>
                <c:pt idx="16">
                  <c:v>412.429434515007</c:v>
                </c:pt>
                <c:pt idx="17">
                  <c:v>414.57750448644</c:v>
                </c:pt>
                <c:pt idx="18">
                  <c:v>416.736762322307</c:v>
                </c:pt>
                <c:pt idx="19">
                  <c:v>418.907266292735</c:v>
                </c:pt>
                <c:pt idx="20">
                  <c:v>421.089074971343</c:v>
                </c:pt>
                <c:pt idx="21">
                  <c:v>423.282247236819</c:v>
                </c:pt>
                <c:pt idx="22">
                  <c:v>425.486842274511</c:v>
                </c:pt>
                <c:pt idx="23">
                  <c:v>427.702919578024</c:v>
                </c:pt>
                <c:pt idx="24">
                  <c:v>429.930538950826</c:v>
                </c:pt>
                <c:pt idx="25">
                  <c:v>432.169760507861</c:v>
                </c:pt>
                <c:pt idx="26">
                  <c:v>434.420644677173</c:v>
                </c:pt>
                <c:pt idx="27">
                  <c:v>436.683252201533</c:v>
                </c:pt>
                <c:pt idx="28">
                  <c:v>438.957644140083</c:v>
                </c:pt>
                <c:pt idx="29">
                  <c:v>441.243881869979</c:v>
                </c:pt>
                <c:pt idx="30">
                  <c:v>443.542027088052</c:v>
                </c:pt>
                <c:pt idx="31">
                  <c:v>445.852141812469</c:v>
                </c:pt>
                <c:pt idx="32">
                  <c:v>448.174288384409</c:v>
                </c:pt>
                <c:pt idx="33">
                  <c:v>450.508529469744</c:v>
                </c:pt>
                <c:pt idx="34">
                  <c:v>452.854928060732</c:v>
                </c:pt>
                <c:pt idx="35">
                  <c:v>455.213547477715</c:v>
                </c:pt>
                <c:pt idx="36">
                  <c:v>457.584451370828</c:v>
                </c:pt>
                <c:pt idx="37">
                  <c:v>459.967703721718</c:v>
                </c:pt>
                <c:pt idx="38">
                  <c:v>462.363368845269</c:v>
                </c:pt>
                <c:pt idx="39">
                  <c:v>464.771511391338</c:v>
                </c:pt>
                <c:pt idx="40">
                  <c:v>467.192196346501</c:v>
                </c:pt>
                <c:pt idx="41">
                  <c:v>469.625489035805</c:v>
                </c:pt>
                <c:pt idx="42">
                  <c:v>472.071455124534</c:v>
                </c:pt>
                <c:pt idx="43">
                  <c:v>474.530160619974</c:v>
                </c:pt>
                <c:pt idx="44">
                  <c:v>477.001671873203</c:v>
                </c:pt>
                <c:pt idx="45">
                  <c:v>479.486055580876</c:v>
                </c:pt>
                <c:pt idx="46">
                  <c:v>481.983378787026</c:v>
                </c:pt>
                <c:pt idx="47">
                  <c:v>484.493708884875</c:v>
                </c:pt>
                <c:pt idx="48">
                  <c:v>487.01711361865</c:v>
                </c:pt>
                <c:pt idx="49">
                  <c:v>489.553661085414</c:v>
                </c:pt>
                <c:pt idx="50">
                  <c:v>492.103419736901</c:v>
                </c:pt>
                <c:pt idx="51">
                  <c:v>494.666458381364</c:v>
                </c:pt>
                <c:pt idx="52">
                  <c:v>497.242846185433</c:v>
                </c:pt>
                <c:pt idx="53">
                  <c:v>499.832652675982</c:v>
                </c:pt>
                <c:pt idx="54">
                  <c:v>502.435947742003</c:v>
                </c:pt>
                <c:pt idx="55">
                  <c:v>505.052801636493</c:v>
                </c:pt>
                <c:pt idx="56">
                  <c:v>507.68328497835</c:v>
                </c:pt>
                <c:pt idx="57">
                  <c:v>510.327468754278</c:v>
                </c:pt>
                <c:pt idx="58">
                  <c:v>512.985424320707</c:v>
                </c:pt>
                <c:pt idx="59">
                  <c:v>515.657223405711</c:v>
                </c:pt>
                <c:pt idx="60">
                  <c:v>518.342938110948</c:v>
                </c:pt>
                <c:pt idx="61">
                  <c:v>521.04264091361</c:v>
                </c:pt>
                <c:pt idx="62">
                  <c:v>523.756404668368</c:v>
                </c:pt>
                <c:pt idx="63">
                  <c:v>526.484302609349</c:v>
                </c:pt>
                <c:pt idx="64">
                  <c:v>529.226408352106</c:v>
                </c:pt>
                <c:pt idx="65">
                  <c:v>531.982795895607</c:v>
                </c:pt>
                <c:pt idx="66">
                  <c:v>534.753539624229</c:v>
                </c:pt>
                <c:pt idx="67">
                  <c:v>537.538714309772</c:v>
                </c:pt>
                <c:pt idx="68">
                  <c:v>540.338395113469</c:v>
                </c:pt>
                <c:pt idx="69">
                  <c:v>543.152657588018</c:v>
                </c:pt>
                <c:pt idx="70">
                  <c:v>545.981577679622</c:v>
                </c:pt>
                <c:pt idx="71">
                  <c:v>548.825231730037</c:v>
                </c:pt>
                <c:pt idx="72">
                  <c:v>551.683696478631</c:v>
                </c:pt>
                <c:pt idx="73">
                  <c:v>554.557049064457</c:v>
                </c:pt>
                <c:pt idx="74">
                  <c:v>557.445367028335</c:v>
                </c:pt>
                <c:pt idx="75">
                  <c:v>560.34872831494</c:v>
                </c:pt>
                <c:pt idx="76">
                  <c:v>563.267211274914</c:v>
                </c:pt>
                <c:pt idx="77">
                  <c:v>566.200894666971</c:v>
                </c:pt>
                <c:pt idx="78">
                  <c:v>569.149857660028</c:v>
                </c:pt>
                <c:pt idx="79">
                  <c:v>572.114179835341</c:v>
                </c:pt>
                <c:pt idx="80">
                  <c:v>575.09394118865</c:v>
                </c:pt>
                <c:pt idx="81">
                  <c:v>578.08922213234</c:v>
                </c:pt>
                <c:pt idx="82">
                  <c:v>581.100103497613</c:v>
                </c:pt>
                <c:pt idx="83">
                  <c:v>584.126666536663</c:v>
                </c:pt>
                <c:pt idx="84">
                  <c:v>587.168992924875</c:v>
                </c:pt>
                <c:pt idx="85">
                  <c:v>590.227164763025</c:v>
                </c:pt>
                <c:pt idx="86">
                  <c:v>593.301264579499</c:v>
                </c:pt>
                <c:pt idx="87">
                  <c:v>596.391375332517</c:v>
                </c:pt>
                <c:pt idx="88">
                  <c:v>599.497580412374</c:v>
                </c:pt>
                <c:pt idx="89">
                  <c:v>602.619963643688</c:v>
                </c:pt>
                <c:pt idx="90">
                  <c:v>605.758609287666</c:v>
                </c:pt>
                <c:pt idx="91">
                  <c:v>608.913602044373</c:v>
                </c:pt>
                <c:pt idx="92">
                  <c:v>612.08502705502</c:v>
                </c:pt>
                <c:pt idx="93">
                  <c:v>615.272969904265</c:v>
                </c:pt>
                <c:pt idx="94">
                  <c:v>618.477516622517</c:v>
                </c:pt>
                <c:pt idx="95">
                  <c:v>621.698753688259</c:v>
                </c:pt>
                <c:pt idx="96">
                  <c:v>624.936768030385</c:v>
                </c:pt>
                <c:pt idx="97">
                  <c:v>628.191647030543</c:v>
                </c:pt>
                <c:pt idx="98">
                  <c:v>631.463478525494</c:v>
                </c:pt>
                <c:pt idx="99">
                  <c:v>634.752350809481</c:v>
                </c:pt>
                <c:pt idx="100">
                  <c:v>638.058352636614</c:v>
                </c:pt>
                <c:pt idx="101">
                  <c:v>641.381573223262</c:v>
                </c:pt>
                <c:pt idx="102">
                  <c:v>644.722102250467</c:v>
                </c:pt>
                <c:pt idx="103">
                  <c:v>648.080029866355</c:v>
                </c:pt>
                <c:pt idx="104">
                  <c:v>651.455446688575</c:v>
                </c:pt>
                <c:pt idx="105">
                  <c:v>654.848443806745</c:v>
                </c:pt>
                <c:pt idx="106">
                  <c:v>658.259112784905</c:v>
                </c:pt>
                <c:pt idx="107">
                  <c:v>661.687545663993</c:v>
                </c:pt>
                <c:pt idx="108">
                  <c:v>665.133834964326</c:v>
                </c:pt>
                <c:pt idx="109">
                  <c:v>668.598073688099</c:v>
                </c:pt>
                <c:pt idx="110">
                  <c:v>672.080355321891</c:v>
                </c:pt>
                <c:pt idx="111">
                  <c:v>675.580773839192</c:v>
                </c:pt>
                <c:pt idx="112">
                  <c:v>679.099423702938</c:v>
                </c:pt>
                <c:pt idx="113">
                  <c:v>682.636399868057</c:v>
                </c:pt>
                <c:pt idx="114">
                  <c:v>686.191797784037</c:v>
                </c:pt>
                <c:pt idx="115">
                  <c:v>689.765713397495</c:v>
                </c:pt>
                <c:pt idx="116">
                  <c:v>693.358243154774</c:v>
                </c:pt>
                <c:pt idx="117">
                  <c:v>696.969484004538</c:v>
                </c:pt>
                <c:pt idx="118">
                  <c:v>700.599533400395</c:v>
                </c:pt>
                <c:pt idx="119">
                  <c:v>704.248489303522</c:v>
                </c:pt>
                <c:pt idx="120">
                  <c:v>707.916450185312</c:v>
                </c:pt>
                <c:pt idx="121">
                  <c:v>711.603515030026</c:v>
                </c:pt>
                <c:pt idx="122">
                  <c:v>715.309783337474</c:v>
                </c:pt>
                <c:pt idx="123">
                  <c:v>719.03535512569</c:v>
                </c:pt>
                <c:pt idx="124">
                  <c:v>722.780330933636</c:v>
                </c:pt>
                <c:pt idx="125">
                  <c:v>726.544811823916</c:v>
                </c:pt>
                <c:pt idx="126">
                  <c:v>730.328899385499</c:v>
                </c:pt>
                <c:pt idx="127">
                  <c:v>734.132695736465</c:v>
                </c:pt>
                <c:pt idx="128">
                  <c:v>737.956303526759</c:v>
                </c:pt>
                <c:pt idx="129">
                  <c:v>741.799825940961</c:v>
                </c:pt>
                <c:pt idx="130">
                  <c:v>745.66336670107</c:v>
                </c:pt>
                <c:pt idx="131">
                  <c:v>749.547030069304</c:v>
                </c:pt>
                <c:pt idx="132">
                  <c:v>753.450920850915</c:v>
                </c:pt>
                <c:pt idx="133">
                  <c:v>757.375144397014</c:v>
                </c:pt>
                <c:pt idx="134">
                  <c:v>761.319806607415</c:v>
                </c:pt>
                <c:pt idx="135">
                  <c:v>765.285013933495</c:v>
                </c:pt>
                <c:pt idx="136">
                  <c:v>769.270873381065</c:v>
                </c:pt>
                <c:pt idx="137">
                  <c:v>773.277492513258</c:v>
                </c:pt>
                <c:pt idx="138">
                  <c:v>777.304979453431</c:v>
                </c:pt>
                <c:pt idx="139">
                  <c:v>781.353442888085</c:v>
                </c:pt>
                <c:pt idx="140">
                  <c:v>785.422992069794</c:v>
                </c:pt>
                <c:pt idx="141">
                  <c:v>789.513736820157</c:v>
                </c:pt>
                <c:pt idx="142">
                  <c:v>793.625787532762</c:v>
                </c:pt>
                <c:pt idx="143">
                  <c:v>797.759255176161</c:v>
                </c:pt>
                <c:pt idx="144">
                  <c:v>801.914251296871</c:v>
                </c:pt>
                <c:pt idx="145">
                  <c:v>806.090888022375</c:v>
                </c:pt>
                <c:pt idx="146">
                  <c:v>810.289278064158</c:v>
                </c:pt>
                <c:pt idx="147">
                  <c:v>814.509534720743</c:v>
                </c:pt>
                <c:pt idx="148">
                  <c:v>818.751771880746</c:v>
                </c:pt>
                <c:pt idx="149">
                  <c:v>823.016104025958</c:v>
                </c:pt>
                <c:pt idx="150">
                  <c:v>827.302646234427</c:v>
                </c:pt>
                <c:pt idx="151">
                  <c:v>831.611514183565</c:v>
                </c:pt>
                <c:pt idx="152">
                  <c:v>835.942824153271</c:v>
                </c:pt>
                <c:pt idx="153">
                  <c:v>840.296693029069</c:v>
                </c:pt>
                <c:pt idx="154">
                  <c:v>844.673238305262</c:v>
                </c:pt>
                <c:pt idx="155">
                  <c:v>849.072578088101</c:v>
                </c:pt>
                <c:pt idx="156">
                  <c:v>853.494831098977</c:v>
                </c:pt>
                <c:pt idx="157">
                  <c:v>857.940116677617</c:v>
                </c:pt>
                <c:pt idx="158">
                  <c:v>862.408554785313</c:v>
                </c:pt>
                <c:pt idx="159">
                  <c:v>866.900266008153</c:v>
                </c:pt>
                <c:pt idx="160">
                  <c:v>871.415371560279</c:v>
                </c:pt>
                <c:pt idx="161">
                  <c:v>875.953993287156</c:v>
                </c:pt>
                <c:pt idx="162">
                  <c:v>880.516253668859</c:v>
                </c:pt>
                <c:pt idx="163">
                  <c:v>885.102275823384</c:v>
                </c:pt>
                <c:pt idx="164">
                  <c:v>889.712183509965</c:v>
                </c:pt>
                <c:pt idx="165">
                  <c:v>894.346101132412</c:v>
                </c:pt>
                <c:pt idx="166">
                  <c:v>899.004153742477</c:v>
                </c:pt>
                <c:pt idx="167">
                  <c:v>903.686467043219</c:v>
                </c:pt>
                <c:pt idx="168">
                  <c:v>908.393167392402</c:v>
                </c:pt>
                <c:pt idx="169">
                  <c:v>913.124381805904</c:v>
                </c:pt>
                <c:pt idx="170">
                  <c:v>917.880237961143</c:v>
                </c:pt>
                <c:pt idx="171">
                  <c:v>922.660864200524</c:v>
                </c:pt>
                <c:pt idx="172">
                  <c:v>927.466389534902</c:v>
                </c:pt>
                <c:pt idx="173">
                  <c:v>932.296943647063</c:v>
                </c:pt>
                <c:pt idx="174">
                  <c:v>937.152656895224</c:v>
                </c:pt>
                <c:pt idx="175">
                  <c:v>942.033660316554</c:v>
                </c:pt>
                <c:pt idx="176">
                  <c:v>946.940085630702</c:v>
                </c:pt>
                <c:pt idx="177">
                  <c:v>951.872065243363</c:v>
                </c:pt>
                <c:pt idx="178">
                  <c:v>956.829732249838</c:v>
                </c:pt>
                <c:pt idx="179">
                  <c:v>961.81322043864</c:v>
                </c:pt>
                <c:pt idx="180">
                  <c:v>966.82266429509</c:v>
                </c:pt>
                <c:pt idx="181">
                  <c:v>971.85819900496</c:v>
                </c:pt>
                <c:pt idx="182">
                  <c:v>976.919960458111</c:v>
                </c:pt>
                <c:pt idx="183">
                  <c:v>982.008085252164</c:v>
                </c:pt>
                <c:pt idx="184">
                  <c:v>987.122710696185</c:v>
                </c:pt>
                <c:pt idx="185">
                  <c:v>992.263974814395</c:v>
                </c:pt>
                <c:pt idx="186">
                  <c:v>997.432016349886</c:v>
                </c:pt>
                <c:pt idx="187">
                  <c:v>1002.62697476838</c:v>
                </c:pt>
                <c:pt idx="188">
                  <c:v>1007.84899026196</c:v>
                </c:pt>
                <c:pt idx="189">
                  <c:v>1013.09820375291</c:v>
                </c:pt>
                <c:pt idx="190">
                  <c:v>1018.37475689745</c:v>
                </c:pt>
                <c:pt idx="191">
                  <c:v>1023.67879208963</c:v>
                </c:pt>
                <c:pt idx="192">
                  <c:v>1029.0104524651</c:v>
                </c:pt>
                <c:pt idx="193">
                  <c:v>1034.36988190502</c:v>
                </c:pt>
                <c:pt idx="194">
                  <c:v>1039.75722503994</c:v>
                </c:pt>
                <c:pt idx="195">
                  <c:v>1045.17262725369</c:v>
                </c:pt>
                <c:pt idx="196">
                  <c:v>1050.6162346873</c:v>
                </c:pt>
                <c:pt idx="197">
                  <c:v>1056.08819424296</c:v>
                </c:pt>
                <c:pt idx="198">
                  <c:v>1061.58865358798</c:v>
                </c:pt>
                <c:pt idx="199">
                  <c:v>1067.11776115875</c:v>
                </c:pt>
                <c:pt idx="200">
                  <c:v>1072.67566616479</c:v>
                </c:pt>
                <c:pt idx="201">
                  <c:v>1078.26251859273</c:v>
                </c:pt>
                <c:pt idx="202">
                  <c:v>1083.8784692104</c:v>
                </c:pt>
                <c:pt idx="203">
                  <c:v>1089.52366957087</c:v>
                </c:pt>
                <c:pt idx="204">
                  <c:v>1095.19827201655</c:v>
                </c:pt>
                <c:pt idx="205">
                  <c:v>1100.9024296833</c:v>
                </c:pt>
                <c:pt idx="206">
                  <c:v>1106.63629650457</c:v>
                </c:pt>
                <c:pt idx="207">
                  <c:v>1112.40002721553</c:v>
                </c:pt>
                <c:pt idx="208">
                  <c:v>1118.19377735728</c:v>
                </c:pt>
                <c:pt idx="209">
                  <c:v>1124.01770328101</c:v>
                </c:pt>
                <c:pt idx="210">
                  <c:v>1129.87196215227</c:v>
                </c:pt>
                <c:pt idx="211">
                  <c:v>1135.75671195515</c:v>
                </c:pt>
                <c:pt idx="212">
                  <c:v>1141.67211149658</c:v>
                </c:pt>
                <c:pt idx="213">
                  <c:v>1147.61832041062</c:v>
                </c:pt>
                <c:pt idx="214">
                  <c:v>1153.59549916276</c:v>
                </c:pt>
                <c:pt idx="215">
                  <c:v>1159.60380905423</c:v>
                </c:pt>
                <c:pt idx="216">
                  <c:v>1165.64341222639</c:v>
                </c:pt>
                <c:pt idx="217">
                  <c:v>1171.71447166507</c:v>
                </c:pt>
                <c:pt idx="218">
                  <c:v>1177.81715120499</c:v>
                </c:pt>
                <c:pt idx="219">
                  <c:v>1183.95161553419</c:v>
                </c:pt>
                <c:pt idx="220">
                  <c:v>1190.11803019843</c:v>
                </c:pt>
                <c:pt idx="221">
                  <c:v>1196.31656160571</c:v>
                </c:pt>
                <c:pt idx="222">
                  <c:v>1202.54737703074</c:v>
                </c:pt>
                <c:pt idx="223">
                  <c:v>1208.81064461944</c:v>
                </c:pt>
                <c:pt idx="224">
                  <c:v>1215.1065333935</c:v>
                </c:pt>
                <c:pt idx="225">
                  <c:v>1221.43521325493</c:v>
                </c:pt>
                <c:pt idx="226">
                  <c:v>1227.79685499063</c:v>
                </c:pt>
                <c:pt idx="227">
                  <c:v>1234.19163027704</c:v>
                </c:pt>
                <c:pt idx="228">
                  <c:v>1240.61971168473</c:v>
                </c:pt>
                <c:pt idx="229">
                  <c:v>1247.08127268309</c:v>
                </c:pt>
                <c:pt idx="230">
                  <c:v>1253.57648764498</c:v>
                </c:pt>
                <c:pt idx="231">
                  <c:v>1260.10553185146</c:v>
                </c:pt>
                <c:pt idx="232">
                  <c:v>1266.66858149652</c:v>
                </c:pt>
                <c:pt idx="233">
                  <c:v>1273.26581369182</c:v>
                </c:pt>
                <c:pt idx="234">
                  <c:v>1279.89740647146</c:v>
                </c:pt>
                <c:pt idx="235">
                  <c:v>1286.56353879683</c:v>
                </c:pt>
                <c:pt idx="236">
                  <c:v>1293.2643905614</c:v>
                </c:pt>
                <c:pt idx="237">
                  <c:v>1300.00014259557</c:v>
                </c:pt>
                <c:pt idx="238">
                  <c:v>1306.77097667159</c:v>
                </c:pt>
                <c:pt idx="239">
                  <c:v>1313.57707550842</c:v>
                </c:pt>
                <c:pt idx="240">
                  <c:v>1320.4186227767</c:v>
                </c:pt>
                <c:pt idx="241">
                  <c:v>1327.29580310366</c:v>
                </c:pt>
                <c:pt idx="242">
                  <c:v>1334.20880207816</c:v>
                </c:pt>
                <c:pt idx="243">
                  <c:v>1341.15780625565</c:v>
                </c:pt>
                <c:pt idx="244">
                  <c:v>1348.14300316323</c:v>
                </c:pt>
                <c:pt idx="245">
                  <c:v>1355.1645813047</c:v>
                </c:pt>
                <c:pt idx="246">
                  <c:v>1362.22273016567</c:v>
                </c:pt>
                <c:pt idx="247">
                  <c:v>1369.31764021861</c:v>
                </c:pt>
                <c:pt idx="248">
                  <c:v>1376.44950292808</c:v>
                </c:pt>
                <c:pt idx="249">
                  <c:v>1383.61851075583</c:v>
                </c:pt>
                <c:pt idx="250">
                  <c:v>1390.82485716602</c:v>
                </c:pt>
                <c:pt idx="251">
                  <c:v>1398.06873663043</c:v>
                </c:pt>
                <c:pt idx="252">
                  <c:v>1405.35034463371</c:v>
                </c:pt>
                <c:pt idx="253">
                  <c:v>1412.66987767868</c:v>
                </c:pt>
                <c:pt idx="254">
                  <c:v>1420.02753329159</c:v>
                </c:pt>
                <c:pt idx="255">
                  <c:v>1427.42351002748</c:v>
                </c:pt>
                <c:pt idx="256">
                  <c:v>1434.85800747554</c:v>
                </c:pt>
                <c:pt idx="257">
                  <c:v>1442.33122626448</c:v>
                </c:pt>
                <c:pt idx="258">
                  <c:v>1449.84336806794</c:v>
                </c:pt>
                <c:pt idx="259">
                  <c:v>1457.39463560996</c:v>
                </c:pt>
                <c:pt idx="260">
                  <c:v>1464.98523267042</c:v>
                </c:pt>
                <c:pt idx="261">
                  <c:v>1472.61536409058</c:v>
                </c:pt>
                <c:pt idx="262">
                  <c:v>1480.28523577855</c:v>
                </c:pt>
                <c:pt idx="263">
                  <c:v>1487.9950547149</c:v>
                </c:pt>
                <c:pt idx="264">
                  <c:v>1495.74502895821</c:v>
                </c:pt>
                <c:pt idx="265">
                  <c:v>1503.5353676507</c:v>
                </c:pt>
                <c:pt idx="266">
                  <c:v>1511.36628102388</c:v>
                </c:pt>
                <c:pt idx="267">
                  <c:v>1519.23798040421</c:v>
                </c:pt>
                <c:pt idx="268">
                  <c:v>1527.15067821882</c:v>
                </c:pt>
                <c:pt idx="269">
                  <c:v>1535.10458800121</c:v>
                </c:pt>
                <c:pt idx="270">
                  <c:v>1543.09992439705</c:v>
                </c:pt>
                <c:pt idx="271">
                  <c:v>1551.13690316995</c:v>
                </c:pt>
                <c:pt idx="272">
                  <c:v>1559.21574120729</c:v>
                </c:pt>
                <c:pt idx="273">
                  <c:v>1567.33665652608</c:v>
                </c:pt>
                <c:pt idx="274">
                  <c:v>1575.49986827882</c:v>
                </c:pt>
                <c:pt idx="275">
                  <c:v>1583.70559675944</c:v>
                </c:pt>
                <c:pt idx="276">
                  <c:v>1591.95406340923</c:v>
                </c:pt>
                <c:pt idx="277">
                  <c:v>1600.24549082282</c:v>
                </c:pt>
                <c:pt idx="278">
                  <c:v>1608.58010275418</c:v>
                </c:pt>
                <c:pt idx="279">
                  <c:v>1616.9581241227</c:v>
                </c:pt>
                <c:pt idx="280">
                  <c:v>1625.37978101917</c:v>
                </c:pt>
                <c:pt idx="281">
                  <c:v>1633.84530071198</c:v>
                </c:pt>
                <c:pt idx="282">
                  <c:v>1642.35491165318</c:v>
                </c:pt>
                <c:pt idx="283">
                  <c:v>1650.90884348471</c:v>
                </c:pt>
                <c:pt idx="284">
                  <c:v>1659.50732704453</c:v>
                </c:pt>
                <c:pt idx="285">
                  <c:v>1668.15059437288</c:v>
                </c:pt>
                <c:pt idx="286">
                  <c:v>1676.83887871858</c:v>
                </c:pt>
                <c:pt idx="287">
                  <c:v>1685.57241454523</c:v>
                </c:pt>
                <c:pt idx="288">
                  <c:v>1694.35143753766</c:v>
                </c:pt>
                <c:pt idx="289">
                  <c:v>1703.17618460817</c:v>
                </c:pt>
                <c:pt idx="290">
                  <c:v>1712.046893903</c:v>
                </c:pt>
                <c:pt idx="291">
                  <c:v>1720.96380480874</c:v>
                </c:pt>
                <c:pt idx="292">
                  <c:v>1729.92715795879</c:v>
                </c:pt>
                <c:pt idx="293">
                  <c:v>1738.93719523982</c:v>
                </c:pt>
                <c:pt idx="294">
                  <c:v>1747.99415979836</c:v>
                </c:pt>
                <c:pt idx="295">
                  <c:v>1757.09829604731</c:v>
                </c:pt>
                <c:pt idx="296">
                  <c:v>1766.24984967256</c:v>
                </c:pt>
                <c:pt idx="297">
                  <c:v>1775.44906763961</c:v>
                </c:pt>
                <c:pt idx="298">
                  <c:v>1784.69619820023</c:v>
                </c:pt>
                <c:pt idx="299">
                  <c:v>1793.99149089919</c:v>
                </c:pt>
                <c:pt idx="300">
                  <c:v>1803.33519658095</c:v>
                </c:pt>
                <c:pt idx="301">
                  <c:v>1812.72756739648</c:v>
                </c:pt>
                <c:pt idx="302">
                  <c:v>1822.16885681</c:v>
                </c:pt>
                <c:pt idx="303">
                  <c:v>1831.65931960589</c:v>
                </c:pt>
                <c:pt idx="304">
                  <c:v>1841.1992118955</c:v>
                </c:pt>
                <c:pt idx="305">
                  <c:v>1850.78879112413</c:v>
                </c:pt>
                <c:pt idx="306">
                  <c:v>1860.4283160779</c:v>
                </c:pt>
                <c:pt idx="307">
                  <c:v>1870.1180468908</c:v>
                </c:pt>
                <c:pt idx="308">
                  <c:v>1879.85824505169</c:v>
                </c:pt>
                <c:pt idx="309">
                  <c:v>1889.64917341134</c:v>
                </c:pt>
                <c:pt idx="310">
                  <c:v>1899.49109618952</c:v>
                </c:pt>
                <c:pt idx="311">
                  <c:v>1909.38427898217</c:v>
                </c:pt>
                <c:pt idx="312">
                  <c:v>1919.32898876854</c:v>
                </c:pt>
                <c:pt idx="313">
                  <c:v>1929.32549391837</c:v>
                </c:pt>
                <c:pt idx="314">
                  <c:v>1939.3740641992</c:v>
                </c:pt>
                <c:pt idx="315">
                  <c:v>1949.47497078357</c:v>
                </c:pt>
                <c:pt idx="316">
                  <c:v>1959.6284862564</c:v>
                </c:pt>
                <c:pt idx="317">
                  <c:v>1969.83488462232</c:v>
                </c:pt>
                <c:pt idx="318">
                  <c:v>1980.09444131306</c:v>
                </c:pt>
                <c:pt idx="319">
                  <c:v>1990.4074331949</c:v>
                </c:pt>
                <c:pt idx="320">
                  <c:v>2000.77413857612</c:v>
                </c:pt>
                <c:pt idx="321">
                  <c:v>2011.19483721454</c:v>
                </c:pt>
                <c:pt idx="322">
                  <c:v>2021.66981032503</c:v>
                </c:pt>
                <c:pt idx="323">
                  <c:v>2032.19934058714</c:v>
                </c:pt>
                <c:pt idx="324">
                  <c:v>2042.7837121527</c:v>
                </c:pt>
                <c:pt idx="325">
                  <c:v>2053.42321065349</c:v>
                </c:pt>
                <c:pt idx="326">
                  <c:v>2064.11812320898</c:v>
                </c:pt>
                <c:pt idx="327">
                  <c:v>2074.86873843403</c:v>
                </c:pt>
                <c:pt idx="328">
                  <c:v>2085.6753464467</c:v>
                </c:pt>
                <c:pt idx="329">
                  <c:v>2096.53823887612</c:v>
                </c:pt>
                <c:pt idx="330">
                  <c:v>2107.45770887026</c:v>
                </c:pt>
                <c:pt idx="331">
                  <c:v>2118.43405110396</c:v>
                </c:pt>
                <c:pt idx="332">
                  <c:v>2129.46756178679</c:v>
                </c:pt>
                <c:pt idx="333">
                  <c:v>2140.5585386711</c:v>
                </c:pt>
                <c:pt idx="334">
                  <c:v>2151.70728106001</c:v>
                </c:pt>
                <c:pt idx="335">
                  <c:v>2162.91408981553</c:v>
                </c:pt>
                <c:pt idx="336">
                  <c:v>2174.17926736665</c:v>
                </c:pt>
                <c:pt idx="337">
                  <c:v>2185.50311771752</c:v>
                </c:pt>
                <c:pt idx="338">
                  <c:v>2196.88594645563</c:v>
                </c:pt>
                <c:pt idx="339">
                  <c:v>2208.32806076009</c:v>
                </c:pt>
                <c:pt idx="340">
                  <c:v>2219.82976940988</c:v>
                </c:pt>
                <c:pt idx="341">
                  <c:v>2231.39138279223</c:v>
                </c:pt>
                <c:pt idx="342">
                  <c:v>2243.01321291093</c:v>
                </c:pt>
                <c:pt idx="343">
                  <c:v>2254.69557339485</c:v>
                </c:pt>
                <c:pt idx="344">
                  <c:v>2266.43877950628</c:v>
                </c:pt>
                <c:pt idx="345">
                  <c:v>2278.24314814954</c:v>
                </c:pt>
                <c:pt idx="346">
                  <c:v>2290.10899787948</c:v>
                </c:pt>
                <c:pt idx="347">
                  <c:v>2302.03664891011</c:v>
                </c:pt>
                <c:pt idx="348">
                  <c:v>2314.02642312318</c:v>
                </c:pt>
                <c:pt idx="349">
                  <c:v>2326.07864407695</c:v>
                </c:pt>
                <c:pt idx="350">
                  <c:v>2338.19363701485</c:v>
                </c:pt>
                <c:pt idx="351">
                  <c:v>2350.3717288743</c:v>
                </c:pt>
                <c:pt idx="352">
                  <c:v>2362.61324829552</c:v>
                </c:pt>
                <c:pt idx="353">
                  <c:v>2374.91852563039</c:v>
                </c:pt>
                <c:pt idx="354">
                  <c:v>2387.28789295138</c:v>
                </c:pt>
                <c:pt idx="355">
                  <c:v>2399.72168406051</c:v>
                </c:pt>
                <c:pt idx="356">
                  <c:v>2412.22023449832</c:v>
                </c:pt>
                <c:pt idx="357">
                  <c:v>2424.783881553</c:v>
                </c:pt>
                <c:pt idx="358">
                  <c:v>2437.41296426942</c:v>
                </c:pt>
                <c:pt idx="359">
                  <c:v>2450.10782345832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91955505"/>
        <c:axId val="50763396"/>
      </c:lineChart>
      <c:catAx>
        <c:axId val="91955505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Payment Number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50763396"/>
        <c:crosses val="autoZero"/>
        <c:auto val="1"/>
        <c:lblAlgn val="ctr"/>
        <c:lblOffset val="100"/>
        <c:noMultiLvlLbl val="0"/>
      </c:catAx>
      <c:valAx>
        <c:axId val="5076339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Dollars per Payment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91955505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t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9</xdr:col>
      <xdr:colOff>0</xdr:colOff>
      <xdr:row>4</xdr:row>
      <xdr:rowOff>0</xdr:rowOff>
    </xdr:from>
    <xdr:to>
      <xdr:col>21</xdr:col>
      <xdr:colOff>581760</xdr:colOff>
      <xdr:row>23</xdr:row>
      <xdr:rowOff>149400</xdr:rowOff>
    </xdr:to>
    <xdr:graphicFrame>
      <xdr:nvGraphicFramePr>
        <xdr:cNvPr id="1" name="Chart 1"/>
        <xdr:cNvGraphicFramePr/>
      </xdr:nvGraphicFramePr>
      <xdr:xfrm>
        <a:off x="9938520" y="821520"/>
        <a:ext cx="7919640" cy="39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7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9" topLeftCell="A2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7"/>
    <col collapsed="false" customWidth="true" hidden="false" outlineLevel="0" max="3" min="3" style="0" width="18"/>
    <col collapsed="false" customWidth="true" hidden="false" outlineLevel="0" max="6" min="4" style="0" width="14"/>
    <col collapsed="false" customWidth="true" hidden="false" outlineLevel="0" max="7" min="7" style="0" width="17"/>
    <col collapsed="false" customWidth="true" hidden="false" outlineLevel="0" max="8" min="8" style="0" width="18"/>
    <col collapsed="false" customWidth="true" hidden="false" outlineLevel="0" max="9" min="9" style="0" width="3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/>
      <c r="C4" s="3"/>
    </row>
    <row r="5" customFormat="false" ht="15" hidden="false" customHeight="false" outlineLevel="0" collapsed="false">
      <c r="A5" s="4" t="s">
        <v>3</v>
      </c>
      <c r="B5" s="5" t="n">
        <v>400000</v>
      </c>
      <c r="C5" s="2" t="s">
        <v>4</v>
      </c>
    </row>
    <row r="6" customFormat="false" ht="15" hidden="false" customHeight="false" outlineLevel="0" collapsed="false">
      <c r="A6" s="4" t="s">
        <v>5</v>
      </c>
      <c r="B6" s="6" t="n">
        <v>0.0625</v>
      </c>
      <c r="C6" s="2" t="s">
        <v>6</v>
      </c>
    </row>
    <row r="7" customFormat="false" ht="15" hidden="false" customHeight="false" outlineLevel="0" collapsed="false">
      <c r="A7" s="4" t="s">
        <v>7</v>
      </c>
      <c r="B7" s="7" t="n">
        <v>30</v>
      </c>
      <c r="C7" s="2" t="s">
        <v>8</v>
      </c>
    </row>
    <row r="8" customFormat="false" ht="15" hidden="false" customHeight="false" outlineLevel="0" collapsed="false">
      <c r="A8" s="4" t="s">
        <v>9</v>
      </c>
      <c r="B8" s="7" t="n">
        <v>12</v>
      </c>
      <c r="C8" s="2" t="s">
        <v>10</v>
      </c>
    </row>
    <row r="9" customFormat="false" ht="15" hidden="false" customHeight="false" outlineLevel="0" collapsed="false">
      <c r="A9" s="4" t="s">
        <v>11</v>
      </c>
      <c r="B9" s="8" t="n">
        <v>46266</v>
      </c>
      <c r="C9" s="2" t="s">
        <v>12</v>
      </c>
    </row>
    <row r="11" customFormat="false" ht="15" hidden="false" customHeight="false" outlineLevel="0" collapsed="false">
      <c r="A11" s="3" t="s">
        <v>13</v>
      </c>
      <c r="B11" s="3"/>
      <c r="C11" s="3"/>
    </row>
    <row r="12" customFormat="false" ht="15" hidden="false" customHeight="false" outlineLevel="0" collapsed="false">
      <c r="A12" s="4" t="s">
        <v>14</v>
      </c>
      <c r="B12" s="9" t="n">
        <f aca="false">B7*B8</f>
        <v>360</v>
      </c>
      <c r="C12" s="2" t="str">
        <f aca="false">IF(B12&gt;360,"Warning: the schedule below holds 360 rows; extend it for more payments.","Term x payments per year")</f>
        <v>Term x payments per year</v>
      </c>
    </row>
    <row r="13" customFormat="false" ht="15" hidden="false" customHeight="false" outlineLevel="0" collapsed="false">
      <c r="A13" s="4" t="s">
        <v>15</v>
      </c>
      <c r="B13" s="10" t="n">
        <f aca="false">B6/B8</f>
        <v>0.00520833333333333</v>
      </c>
      <c r="C13" s="2" t="s">
        <v>16</v>
      </c>
    </row>
    <row r="14" customFormat="false" ht="15" hidden="false" customHeight="false" outlineLevel="0" collapsed="false">
      <c r="A14" s="4" t="s">
        <v>17</v>
      </c>
      <c r="B14" s="11" t="n">
        <f aca="false">PMT(B13,B12,-B5)</f>
        <v>2462.86880170557</v>
      </c>
      <c r="C14" s="2" t="s">
        <v>18</v>
      </c>
    </row>
    <row r="15" customFormat="false" ht="15" hidden="false" customHeight="false" outlineLevel="0" collapsed="false">
      <c r="A15" s="4" t="s">
        <v>19</v>
      </c>
      <c r="B15" s="12" t="n">
        <f aca="false">SUM(D20:D379)</f>
        <v>886632.768614004</v>
      </c>
      <c r="C15" s="2" t="s">
        <v>20</v>
      </c>
    </row>
    <row r="16" customFormat="false" ht="15" hidden="false" customHeight="false" outlineLevel="0" collapsed="false">
      <c r="A16" s="4" t="s">
        <v>21</v>
      </c>
      <c r="B16" s="13" t="n">
        <f aca="false">SUM(E20:E379)</f>
        <v>486632.768614011</v>
      </c>
      <c r="C16" s="2" t="s">
        <v>22</v>
      </c>
    </row>
    <row r="17" customFormat="false" ht="15" hidden="false" customHeight="false" outlineLevel="0" collapsed="false">
      <c r="A17" s="4" t="s">
        <v>23</v>
      </c>
      <c r="B17" s="14" t="n">
        <f aca="false">B16/B5</f>
        <v>1.21658192153503</v>
      </c>
      <c r="C17" s="2" t="s">
        <v>24</v>
      </c>
    </row>
    <row r="19" customFormat="false" ht="30" hidden="false" customHeight="true" outlineLevel="0" collapsed="false">
      <c r="A19" s="15" t="s">
        <v>25</v>
      </c>
      <c r="B19" s="15" t="s">
        <v>26</v>
      </c>
      <c r="C19" s="15" t="s">
        <v>27</v>
      </c>
      <c r="D19" s="15" t="s">
        <v>28</v>
      </c>
      <c r="E19" s="15" t="s">
        <v>29</v>
      </c>
      <c r="F19" s="15" t="s">
        <v>30</v>
      </c>
      <c r="G19" s="15" t="s">
        <v>31</v>
      </c>
      <c r="H19" s="15" t="s">
        <v>32</v>
      </c>
    </row>
    <row r="20" customFormat="false" ht="15" hidden="false" customHeight="false" outlineLevel="0" collapsed="false">
      <c r="A20" s="16" t="n">
        <v>1</v>
      </c>
      <c r="B20" s="17" t="n">
        <f aca="false">IF($A20&gt;$B$12,"",EDATE($B$9,($A20-1)*12/$B$8))</f>
        <v>46266</v>
      </c>
      <c r="C20" s="18" t="n">
        <f aca="false">IF($A20&gt;$B$12,"",$B$5)</f>
        <v>400000</v>
      </c>
      <c r="D20" s="18" t="n">
        <f aca="false">IF($A20&gt;$B$12,"",$B$14)</f>
        <v>2462.86880170557</v>
      </c>
      <c r="E20" s="18" t="n">
        <f aca="false">IF($A20&gt;$B$12,"",IPMT($B$13,$A20,$B$12,-$B$5))</f>
        <v>2083.33333333333</v>
      </c>
      <c r="F20" s="18" t="n">
        <f aca="false">IF($A20&gt;$B$12,"",PPMT($B$13,$A20,$B$12,-$B$5))</f>
        <v>379.535468372233</v>
      </c>
      <c r="G20" s="18" t="n">
        <f aca="false">IF($A20&gt;$B$12,"",C20-F20)</f>
        <v>399620.464531628</v>
      </c>
      <c r="H20" s="18" t="n">
        <f aca="false">IF($A20&gt;$B$12,"",SUM($E$20:E20))</f>
        <v>2083.33333333333</v>
      </c>
    </row>
    <row r="21" customFormat="false" ht="15" hidden="false" customHeight="false" outlineLevel="0" collapsed="false">
      <c r="A21" s="19" t="n">
        <v>2</v>
      </c>
      <c r="B21" s="20" t="n">
        <f aca="false">IF($A21&gt;$B$12,"",EDATE($B$9,($A21-1)*12/$B$8))</f>
        <v>46296</v>
      </c>
      <c r="C21" s="21" t="n">
        <f aca="false">IF($A21&gt;$B$12,"",G20)</f>
        <v>399620.464531628</v>
      </c>
      <c r="D21" s="21" t="n">
        <f aca="false">IF($A21&gt;$B$12,"",$B$14)</f>
        <v>2462.86880170557</v>
      </c>
      <c r="E21" s="21" t="n">
        <f aca="false">IF($A21&gt;$B$12,"",IPMT($B$13,$A21,$B$12,-$B$5))</f>
        <v>2081.35658610223</v>
      </c>
      <c r="F21" s="21" t="n">
        <f aca="false">IF($A21&gt;$B$12,"",PPMT($B$13,$A21,$B$12,-$B$5))</f>
        <v>381.512215603338</v>
      </c>
      <c r="G21" s="21" t="n">
        <f aca="false">IF($A21&gt;$B$12,"",C21-F21)</f>
        <v>399238.952316024</v>
      </c>
      <c r="H21" s="21" t="n">
        <f aca="false">IF($A21&gt;$B$12,"",SUM($E$20:E21))</f>
        <v>4164.68991943556</v>
      </c>
    </row>
    <row r="22" customFormat="false" ht="15" hidden="false" customHeight="false" outlineLevel="0" collapsed="false">
      <c r="A22" s="16" t="n">
        <v>3</v>
      </c>
      <c r="B22" s="17" t="n">
        <f aca="false">IF($A22&gt;$B$12,"",EDATE($B$9,($A22-1)*12/$B$8))</f>
        <v>46327</v>
      </c>
      <c r="C22" s="18" t="n">
        <f aca="false">IF($A22&gt;$B$12,"",G21)</f>
        <v>399238.952316024</v>
      </c>
      <c r="D22" s="18" t="n">
        <f aca="false">IF($A22&gt;$B$12,"",$B$14)</f>
        <v>2462.86880170557</v>
      </c>
      <c r="E22" s="18" t="n">
        <f aca="false">IF($A22&gt;$B$12,"",IPMT($B$13,$A22,$B$12,-$B$5))</f>
        <v>2079.36954331263</v>
      </c>
      <c r="F22" s="18" t="n">
        <f aca="false">IF($A22&gt;$B$12,"",PPMT($B$13,$A22,$B$12,-$B$5))</f>
        <v>383.499258392939</v>
      </c>
      <c r="G22" s="18" t="n">
        <f aca="false">IF($A22&gt;$B$12,"",C22-F22)</f>
        <v>398855.453057632</v>
      </c>
      <c r="H22" s="18" t="n">
        <f aca="false">IF($A22&gt;$B$12,"",SUM($E$20:E22))</f>
        <v>6244.05946274819</v>
      </c>
    </row>
    <row r="23" customFormat="false" ht="15" hidden="false" customHeight="false" outlineLevel="0" collapsed="false">
      <c r="A23" s="19" t="n">
        <v>4</v>
      </c>
      <c r="B23" s="20" t="n">
        <f aca="false">IF($A23&gt;$B$12,"",EDATE($B$9,($A23-1)*12/$B$8))</f>
        <v>46357</v>
      </c>
      <c r="C23" s="21" t="n">
        <f aca="false">IF($A23&gt;$B$12,"",G22)</f>
        <v>398855.453057632</v>
      </c>
      <c r="D23" s="21" t="n">
        <f aca="false">IF($A23&gt;$B$12,"",$B$14)</f>
        <v>2462.86880170557</v>
      </c>
      <c r="E23" s="21" t="n">
        <f aca="false">IF($A23&gt;$B$12,"",IPMT($B$13,$A23,$B$12,-$B$5))</f>
        <v>2077.37215134183</v>
      </c>
      <c r="F23" s="21" t="n">
        <f aca="false">IF($A23&gt;$B$12,"",PPMT($B$13,$A23,$B$12,-$B$5))</f>
        <v>385.496650363736</v>
      </c>
      <c r="G23" s="21" t="n">
        <f aca="false">IF($A23&gt;$B$12,"",C23-F23)</f>
        <v>398469.956407268</v>
      </c>
      <c r="H23" s="21" t="n">
        <f aca="false">IF($A23&gt;$B$12,"",SUM($E$20:E23))</f>
        <v>8321.43161409002</v>
      </c>
    </row>
    <row r="24" customFormat="false" ht="15" hidden="false" customHeight="false" outlineLevel="0" collapsed="false">
      <c r="A24" s="16" t="n">
        <v>5</v>
      </c>
      <c r="B24" s="17" t="n">
        <f aca="false">IF($A24&gt;$B$12,"",EDATE($B$9,($A24-1)*12/$B$8))</f>
        <v>46388</v>
      </c>
      <c r="C24" s="18" t="n">
        <f aca="false">IF($A24&gt;$B$12,"",G23)</f>
        <v>398469.956407268</v>
      </c>
      <c r="D24" s="18" t="n">
        <f aca="false">IF($A24&gt;$B$12,"",$B$14)</f>
        <v>2462.86880170557</v>
      </c>
      <c r="E24" s="18" t="n">
        <f aca="false">IF($A24&gt;$B$12,"",IPMT($B$13,$A24,$B$12,-$B$5))</f>
        <v>2075.36435628785</v>
      </c>
      <c r="F24" s="18" t="n">
        <f aca="false">IF($A24&gt;$B$12,"",PPMT($B$13,$A24,$B$12,-$B$5))</f>
        <v>387.504445417713</v>
      </c>
      <c r="G24" s="18" t="n">
        <f aca="false">IF($A24&gt;$B$12,"",C24-F24)</f>
        <v>398082.45196185</v>
      </c>
      <c r="H24" s="18" t="n">
        <f aca="false">IF($A24&gt;$B$12,"",SUM($E$20:E24))</f>
        <v>10396.7959703779</v>
      </c>
    </row>
    <row r="25" customFormat="false" ht="15" hidden="false" customHeight="false" outlineLevel="0" collapsed="false">
      <c r="A25" s="19" t="n">
        <v>6</v>
      </c>
      <c r="B25" s="20" t="n">
        <f aca="false">IF($A25&gt;$B$12,"",EDATE($B$9,($A25-1)*12/$B$8))</f>
        <v>46419</v>
      </c>
      <c r="C25" s="21" t="n">
        <f aca="false">IF($A25&gt;$B$12,"",G24)</f>
        <v>398082.45196185</v>
      </c>
      <c r="D25" s="21" t="n">
        <f aca="false">IF($A25&gt;$B$12,"",$B$14)</f>
        <v>2462.86880170557</v>
      </c>
      <c r="E25" s="21" t="n">
        <f aca="false">IF($A25&gt;$B$12,"",IPMT($B$13,$A25,$B$12,-$B$5))</f>
        <v>2073.34610396797</v>
      </c>
      <c r="F25" s="21" t="n">
        <f aca="false">IF($A25&gt;$B$12,"",PPMT($B$13,$A25,$B$12,-$B$5))</f>
        <v>389.522697737597</v>
      </c>
      <c r="G25" s="21" t="n">
        <f aca="false">IF($A25&gt;$B$12,"",C25-F25)</f>
        <v>397692.929264112</v>
      </c>
      <c r="H25" s="21" t="n">
        <f aca="false">IF($A25&gt;$B$12,"",SUM($E$20:E25))</f>
        <v>12470.1420743458</v>
      </c>
    </row>
    <row r="26" customFormat="false" ht="15" hidden="false" customHeight="false" outlineLevel="0" collapsed="false">
      <c r="A26" s="16" t="n">
        <v>7</v>
      </c>
      <c r="B26" s="17" t="n">
        <f aca="false">IF($A26&gt;$B$12,"",EDATE($B$9,($A26-1)*12/$B$8))</f>
        <v>46447</v>
      </c>
      <c r="C26" s="18" t="n">
        <f aca="false">IF($A26&gt;$B$12,"",G25)</f>
        <v>397692.929264112</v>
      </c>
      <c r="D26" s="18" t="n">
        <f aca="false">IF($A26&gt;$B$12,"",$B$14)</f>
        <v>2462.86880170557</v>
      </c>
      <c r="E26" s="18" t="n">
        <f aca="false">IF($A26&gt;$B$12,"",IPMT($B$13,$A26,$B$12,-$B$5))</f>
        <v>2071.31733991725</v>
      </c>
      <c r="F26" s="18" t="n">
        <f aca="false">IF($A26&gt;$B$12,"",PPMT($B$13,$A26,$B$12,-$B$5))</f>
        <v>391.551461788314</v>
      </c>
      <c r="G26" s="18" t="n">
        <f aca="false">IF($A26&gt;$B$12,"",C26-F26)</f>
        <v>397301.377802324</v>
      </c>
      <c r="H26" s="18" t="n">
        <f aca="false">IF($A26&gt;$B$12,"",SUM($E$20:E26))</f>
        <v>14541.4594142631</v>
      </c>
    </row>
    <row r="27" customFormat="false" ht="15" hidden="false" customHeight="false" outlineLevel="0" collapsed="false">
      <c r="A27" s="19" t="n">
        <v>8</v>
      </c>
      <c r="B27" s="20" t="n">
        <f aca="false">IF($A27&gt;$B$12,"",EDATE($B$9,($A27-1)*12/$B$8))</f>
        <v>46478</v>
      </c>
      <c r="C27" s="21" t="n">
        <f aca="false">IF($A27&gt;$B$12,"",G26)</f>
        <v>397301.377802324</v>
      </c>
      <c r="D27" s="21" t="n">
        <f aca="false">IF($A27&gt;$B$12,"",$B$14)</f>
        <v>2462.86880170557</v>
      </c>
      <c r="E27" s="21" t="n">
        <f aca="false">IF($A27&gt;$B$12,"",IPMT($B$13,$A27,$B$12,-$B$5))</f>
        <v>2069.27800938711</v>
      </c>
      <c r="F27" s="21" t="n">
        <f aca="false">IF($A27&gt;$B$12,"",PPMT($B$13,$A27,$B$12,-$B$5))</f>
        <v>393.590792318461</v>
      </c>
      <c r="G27" s="21" t="n">
        <f aca="false">IF($A27&gt;$B$12,"",C27-F27)</f>
        <v>396907.787010006</v>
      </c>
      <c r="H27" s="21" t="n">
        <f aca="false">IF($A27&gt;$B$12,"",SUM($E$20:E27))</f>
        <v>16610.7374236502</v>
      </c>
    </row>
    <row r="28" customFormat="false" ht="15" hidden="false" customHeight="false" outlineLevel="0" collapsed="false">
      <c r="A28" s="16" t="n">
        <v>9</v>
      </c>
      <c r="B28" s="17" t="n">
        <f aca="false">IF($A28&gt;$B$12,"",EDATE($B$9,($A28-1)*12/$B$8))</f>
        <v>46508</v>
      </c>
      <c r="C28" s="18" t="n">
        <f aca="false">IF($A28&gt;$B$12,"",G27)</f>
        <v>396907.787010006</v>
      </c>
      <c r="D28" s="18" t="n">
        <f aca="false">IF($A28&gt;$B$12,"",$B$14)</f>
        <v>2462.86880170557</v>
      </c>
      <c r="E28" s="18" t="n">
        <f aca="false">IF($A28&gt;$B$12,"",IPMT($B$13,$A28,$B$12,-$B$5))</f>
        <v>2067.22805734378</v>
      </c>
      <c r="F28" s="18" t="n">
        <f aca="false">IF($A28&gt;$B$12,"",PPMT($B$13,$A28,$B$12,-$B$5))</f>
        <v>395.640744361786</v>
      </c>
      <c r="G28" s="18" t="n">
        <f aca="false">IF($A28&gt;$B$12,"",C28-F28)</f>
        <v>396512.146265644</v>
      </c>
      <c r="H28" s="18" t="n">
        <f aca="false">IF($A28&gt;$B$12,"",SUM($E$20:E28))</f>
        <v>18677.965480994</v>
      </c>
    </row>
    <row r="29" customFormat="false" ht="15" hidden="false" customHeight="false" outlineLevel="0" collapsed="false">
      <c r="A29" s="19" t="n">
        <v>10</v>
      </c>
      <c r="B29" s="20" t="n">
        <f aca="false">IF($A29&gt;$B$12,"",EDATE($B$9,($A29-1)*12/$B$8))</f>
        <v>46539</v>
      </c>
      <c r="C29" s="21" t="n">
        <f aca="false">IF($A29&gt;$B$12,"",G28)</f>
        <v>396512.146265644</v>
      </c>
      <c r="D29" s="21" t="n">
        <f aca="false">IF($A29&gt;$B$12,"",$B$14)</f>
        <v>2462.86880170557</v>
      </c>
      <c r="E29" s="21" t="n">
        <f aca="false">IF($A29&gt;$B$12,"",IPMT($B$13,$A29,$B$12,-$B$5))</f>
        <v>2065.1674284669</v>
      </c>
      <c r="F29" s="21" t="n">
        <f aca="false">IF($A29&gt;$B$12,"",PPMT($B$13,$A29,$B$12,-$B$5))</f>
        <v>397.701373238671</v>
      </c>
      <c r="G29" s="21" t="n">
        <f aca="false">IF($A29&gt;$B$12,"",C29-F29)</f>
        <v>396114.444892405</v>
      </c>
      <c r="H29" s="21" t="n">
        <f aca="false">IF($A29&gt;$B$12,"",SUM($E$20:E29))</f>
        <v>20743.1329094609</v>
      </c>
    </row>
    <row r="30" customFormat="false" ht="15" hidden="false" customHeight="false" outlineLevel="0" collapsed="false">
      <c r="A30" s="16" t="n">
        <v>11</v>
      </c>
      <c r="B30" s="17" t="n">
        <f aca="false">IF($A30&gt;$B$12,"",EDATE($B$9,($A30-1)*12/$B$8))</f>
        <v>46569</v>
      </c>
      <c r="C30" s="18" t="n">
        <f aca="false">IF($A30&gt;$B$12,"",G29)</f>
        <v>396114.444892405</v>
      </c>
      <c r="D30" s="18" t="n">
        <f aca="false">IF($A30&gt;$B$12,"",$B$14)</f>
        <v>2462.86880170557</v>
      </c>
      <c r="E30" s="18" t="n">
        <f aca="false">IF($A30&gt;$B$12,"",IPMT($B$13,$A30,$B$12,-$B$5))</f>
        <v>2063.09606714794</v>
      </c>
      <c r="F30" s="18" t="n">
        <f aca="false">IF($A30&gt;$B$12,"",PPMT($B$13,$A30,$B$12,-$B$5))</f>
        <v>399.772734557622</v>
      </c>
      <c r="G30" s="18" t="n">
        <f aca="false">IF($A30&gt;$B$12,"",C30-F30)</f>
        <v>395714.672157848</v>
      </c>
      <c r="H30" s="18" t="n">
        <f aca="false">IF($A30&gt;$B$12,"",SUM($E$20:E30))</f>
        <v>22806.2289766088</v>
      </c>
    </row>
    <row r="31" customFormat="false" ht="15" hidden="false" customHeight="false" outlineLevel="0" collapsed="false">
      <c r="A31" s="19" t="n">
        <v>12</v>
      </c>
      <c r="B31" s="20" t="n">
        <f aca="false">IF($A31&gt;$B$12,"",EDATE($B$9,($A31-1)*12/$B$8))</f>
        <v>46600</v>
      </c>
      <c r="C31" s="21" t="n">
        <f aca="false">IF($A31&gt;$B$12,"",G30)</f>
        <v>395714.672157848</v>
      </c>
      <c r="D31" s="21" t="n">
        <f aca="false">IF($A31&gt;$B$12,"",$B$14)</f>
        <v>2462.86880170557</v>
      </c>
      <c r="E31" s="21" t="n">
        <f aca="false">IF($A31&gt;$B$12,"",IPMT($B$13,$A31,$B$12,-$B$5))</f>
        <v>2061.01391748879</v>
      </c>
      <c r="F31" s="21" t="n">
        <f aca="false">IF($A31&gt;$B$12,"",PPMT($B$13,$A31,$B$12,-$B$5))</f>
        <v>401.854884216776</v>
      </c>
      <c r="G31" s="21" t="n">
        <f aca="false">IF($A31&gt;$B$12,"",C31-F31)</f>
        <v>395312.817273631</v>
      </c>
      <c r="H31" s="21" t="n">
        <f aca="false">IF($A31&gt;$B$12,"",SUM($E$20:E31))</f>
        <v>24867.2428940976</v>
      </c>
    </row>
    <row r="32" customFormat="false" ht="15" hidden="false" customHeight="false" outlineLevel="0" collapsed="false">
      <c r="A32" s="16" t="n">
        <v>13</v>
      </c>
      <c r="B32" s="17" t="n">
        <f aca="false">IF($A32&gt;$B$12,"",EDATE($B$9,($A32-1)*12/$B$8))</f>
        <v>46631</v>
      </c>
      <c r="C32" s="18" t="n">
        <f aca="false">IF($A32&gt;$B$12,"",G31)</f>
        <v>395312.817273631</v>
      </c>
      <c r="D32" s="18" t="n">
        <f aca="false">IF($A32&gt;$B$12,"",$B$14)</f>
        <v>2462.86880170557</v>
      </c>
      <c r="E32" s="18" t="n">
        <f aca="false">IF($A32&gt;$B$12,"",IPMT($B$13,$A32,$B$12,-$B$5))</f>
        <v>2058.92092330016</v>
      </c>
      <c r="F32" s="18" t="n">
        <f aca="false">IF($A32&gt;$B$12,"",PPMT($B$13,$A32,$B$12,-$B$5))</f>
        <v>403.947878405405</v>
      </c>
      <c r="G32" s="18" t="n">
        <f aca="false">IF($A32&gt;$B$12,"",C32-F32)</f>
        <v>394908.869395225</v>
      </c>
      <c r="H32" s="18" t="n">
        <f aca="false">IF($A32&gt;$B$12,"",SUM($E$20:E32))</f>
        <v>26926.1638173978</v>
      </c>
    </row>
    <row r="33" customFormat="false" ht="15" hidden="false" customHeight="false" outlineLevel="0" collapsed="false">
      <c r="A33" s="19" t="n">
        <v>14</v>
      </c>
      <c r="B33" s="20" t="n">
        <f aca="false">IF($A33&gt;$B$12,"",EDATE($B$9,($A33-1)*12/$B$8))</f>
        <v>46661</v>
      </c>
      <c r="C33" s="21" t="n">
        <f aca="false">IF($A33&gt;$B$12,"",G32)</f>
        <v>394908.869395225</v>
      </c>
      <c r="D33" s="21" t="n">
        <f aca="false">IF($A33&gt;$B$12,"",$B$14)</f>
        <v>2462.86880170557</v>
      </c>
      <c r="E33" s="21" t="n">
        <f aca="false">IF($A33&gt;$B$12,"",IPMT($B$13,$A33,$B$12,-$B$5))</f>
        <v>2056.81702810013</v>
      </c>
      <c r="F33" s="21" t="n">
        <f aca="false">IF($A33&gt;$B$12,"",PPMT($B$13,$A33,$B$12,-$B$5))</f>
        <v>406.051773605434</v>
      </c>
      <c r="G33" s="21" t="n">
        <f aca="false">IF($A33&gt;$B$12,"",C33-F33)</f>
        <v>394502.81762162</v>
      </c>
      <c r="H33" s="21" t="n">
        <f aca="false">IF($A33&gt;$B$12,"",SUM($E$20:E33))</f>
        <v>28982.9808454979</v>
      </c>
    </row>
    <row r="34" customFormat="false" ht="15" hidden="false" customHeight="false" outlineLevel="0" collapsed="false">
      <c r="A34" s="16" t="n">
        <v>15</v>
      </c>
      <c r="B34" s="17" t="n">
        <f aca="false">IF($A34&gt;$B$12,"",EDATE($B$9,($A34-1)*12/$B$8))</f>
        <v>46692</v>
      </c>
      <c r="C34" s="18" t="n">
        <f aca="false">IF($A34&gt;$B$12,"",G33)</f>
        <v>394502.81762162</v>
      </c>
      <c r="D34" s="18" t="n">
        <f aca="false">IF($A34&gt;$B$12,"",$B$14)</f>
        <v>2462.86880170557</v>
      </c>
      <c r="E34" s="18" t="n">
        <f aca="false">IF($A34&gt;$B$12,"",IPMT($B$13,$A34,$B$12,-$B$5))</f>
        <v>2054.7021751126</v>
      </c>
      <c r="F34" s="18" t="n">
        <f aca="false">IF($A34&gt;$B$12,"",PPMT($B$13,$A34,$B$12,-$B$5))</f>
        <v>408.166626592962</v>
      </c>
      <c r="G34" s="18" t="n">
        <f aca="false">IF($A34&gt;$B$12,"",C34-F34)</f>
        <v>394094.650995027</v>
      </c>
      <c r="H34" s="18" t="n">
        <f aca="false">IF($A34&gt;$B$12,"",SUM($E$20:E34))</f>
        <v>31037.6830206105</v>
      </c>
    </row>
    <row r="35" customFormat="false" ht="15" hidden="false" customHeight="false" outlineLevel="0" collapsed="false">
      <c r="A35" s="19" t="n">
        <v>16</v>
      </c>
      <c r="B35" s="20" t="n">
        <f aca="false">IF($A35&gt;$B$12,"",EDATE($B$9,($A35-1)*12/$B$8))</f>
        <v>46722</v>
      </c>
      <c r="C35" s="21" t="n">
        <f aca="false">IF($A35&gt;$B$12,"",G34)</f>
        <v>394094.650995027</v>
      </c>
      <c r="D35" s="21" t="n">
        <f aca="false">IF($A35&gt;$B$12,"",$B$14)</f>
        <v>2462.86880170557</v>
      </c>
      <c r="E35" s="21" t="n">
        <f aca="false">IF($A35&gt;$B$12,"",IPMT($B$13,$A35,$B$12,-$B$5))</f>
        <v>2052.57630726577</v>
      </c>
      <c r="F35" s="21" t="n">
        <f aca="false">IF($A35&gt;$B$12,"",PPMT($B$13,$A35,$B$12,-$B$5))</f>
        <v>410.2924944398</v>
      </c>
      <c r="G35" s="21" t="n">
        <f aca="false">IF($A35&gt;$B$12,"",C35-F35)</f>
        <v>393684.358500587</v>
      </c>
      <c r="H35" s="21" t="n">
        <f aca="false">IF($A35&gt;$B$12,"",SUM($E$20:E35))</f>
        <v>33090.2593278763</v>
      </c>
    </row>
    <row r="36" customFormat="false" ht="15" hidden="false" customHeight="false" outlineLevel="0" collapsed="false">
      <c r="A36" s="16" t="n">
        <v>17</v>
      </c>
      <c r="B36" s="17" t="n">
        <f aca="false">IF($A36&gt;$B$12,"",EDATE($B$9,($A36-1)*12/$B$8))</f>
        <v>46753</v>
      </c>
      <c r="C36" s="18" t="n">
        <f aca="false">IF($A36&gt;$B$12,"",G35)</f>
        <v>393684.358500587</v>
      </c>
      <c r="D36" s="18" t="n">
        <f aca="false">IF($A36&gt;$B$12,"",$B$14)</f>
        <v>2462.86880170557</v>
      </c>
      <c r="E36" s="18" t="n">
        <f aca="false">IF($A36&gt;$B$12,"",IPMT($B$13,$A36,$B$12,-$B$5))</f>
        <v>2050.43936719056</v>
      </c>
      <c r="F36" s="18" t="n">
        <f aca="false">IF($A36&gt;$B$12,"",PPMT($B$13,$A36,$B$12,-$B$5))</f>
        <v>412.429434515007</v>
      </c>
      <c r="G36" s="18" t="n">
        <f aca="false">IF($A36&gt;$B$12,"",C36-F36)</f>
        <v>393271.929066072</v>
      </c>
      <c r="H36" s="18" t="n">
        <f aca="false">IF($A36&gt;$B$12,"",SUM($E$20:E36))</f>
        <v>35140.6986950668</v>
      </c>
    </row>
    <row r="37" customFormat="false" ht="15" hidden="false" customHeight="false" outlineLevel="0" collapsed="false">
      <c r="A37" s="19" t="n">
        <v>18</v>
      </c>
      <c r="B37" s="20" t="n">
        <f aca="false">IF($A37&gt;$B$12,"",EDATE($B$9,($A37-1)*12/$B$8))</f>
        <v>46784</v>
      </c>
      <c r="C37" s="21" t="n">
        <f aca="false">IF($A37&gt;$B$12,"",G36)</f>
        <v>393271.929066072</v>
      </c>
      <c r="D37" s="21" t="n">
        <f aca="false">IF($A37&gt;$B$12,"",$B$14)</f>
        <v>2462.86880170557</v>
      </c>
      <c r="E37" s="21" t="n">
        <f aca="false">IF($A37&gt;$B$12,"",IPMT($B$13,$A37,$B$12,-$B$5))</f>
        <v>2048.29129721913</v>
      </c>
      <c r="F37" s="21" t="n">
        <f aca="false">IF($A37&gt;$B$12,"",PPMT($B$13,$A37,$B$12,-$B$5))</f>
        <v>414.57750448644</v>
      </c>
      <c r="G37" s="21" t="n">
        <f aca="false">IF($A37&gt;$B$12,"",C37-F37)</f>
        <v>392857.351561586</v>
      </c>
      <c r="H37" s="21" t="n">
        <f aca="false">IF($A37&gt;$B$12,"",SUM($E$20:E37))</f>
        <v>37188.989992286</v>
      </c>
    </row>
    <row r="38" customFormat="false" ht="15" hidden="false" customHeight="false" outlineLevel="0" collapsed="false">
      <c r="A38" s="16" t="n">
        <v>19</v>
      </c>
      <c r="B38" s="17" t="n">
        <f aca="false">IF($A38&gt;$B$12,"",EDATE($B$9,($A38-1)*12/$B$8))</f>
        <v>46813</v>
      </c>
      <c r="C38" s="18" t="n">
        <f aca="false">IF($A38&gt;$B$12,"",G37)</f>
        <v>392857.351561586</v>
      </c>
      <c r="D38" s="18" t="n">
        <f aca="false">IF($A38&gt;$B$12,"",$B$14)</f>
        <v>2462.86880170557</v>
      </c>
      <c r="E38" s="18" t="n">
        <f aca="false">IF($A38&gt;$B$12,"",IPMT($B$13,$A38,$B$12,-$B$5))</f>
        <v>2046.13203938326</v>
      </c>
      <c r="F38" s="18" t="n">
        <f aca="false">IF($A38&gt;$B$12,"",PPMT($B$13,$A38,$B$12,-$B$5))</f>
        <v>416.736762322307</v>
      </c>
      <c r="G38" s="18" t="n">
        <f aca="false">IF($A38&gt;$B$12,"",C38-F38)</f>
        <v>392440.614799263</v>
      </c>
      <c r="H38" s="18" t="n">
        <f aca="false">IF($A38&gt;$B$12,"",SUM($E$20:E38))</f>
        <v>39235.1220316692</v>
      </c>
    </row>
    <row r="39" customFormat="false" ht="15" hidden="false" customHeight="false" outlineLevel="0" collapsed="false">
      <c r="A39" s="19" t="n">
        <v>20</v>
      </c>
      <c r="B39" s="20" t="n">
        <f aca="false">IF($A39&gt;$B$12,"",EDATE($B$9,($A39-1)*12/$B$8))</f>
        <v>46844</v>
      </c>
      <c r="C39" s="21" t="n">
        <f aca="false">IF($A39&gt;$B$12,"",G38)</f>
        <v>392440.614799263</v>
      </c>
      <c r="D39" s="21" t="n">
        <f aca="false">IF($A39&gt;$B$12,"",$B$14)</f>
        <v>2462.86880170557</v>
      </c>
      <c r="E39" s="21" t="n">
        <f aca="false">IF($A39&gt;$B$12,"",IPMT($B$13,$A39,$B$12,-$B$5))</f>
        <v>2043.96153541283</v>
      </c>
      <c r="F39" s="21" t="n">
        <f aca="false">IF($A39&gt;$B$12,"",PPMT($B$13,$A39,$B$12,-$B$5))</f>
        <v>418.907266292735</v>
      </c>
      <c r="G39" s="21" t="n">
        <f aca="false">IF($A39&gt;$B$12,"",C39-F39)</f>
        <v>392021.707532971</v>
      </c>
      <c r="H39" s="21" t="n">
        <f aca="false">IF($A39&gt;$B$12,"",SUM($E$20:E39))</f>
        <v>41279.083567082</v>
      </c>
    </row>
    <row r="40" customFormat="false" ht="15" hidden="false" customHeight="false" outlineLevel="0" collapsed="false">
      <c r="A40" s="16" t="n">
        <v>21</v>
      </c>
      <c r="B40" s="17" t="n">
        <f aca="false">IF($A40&gt;$B$12,"",EDATE($B$9,($A40-1)*12/$B$8))</f>
        <v>46874</v>
      </c>
      <c r="C40" s="18" t="n">
        <f aca="false">IF($A40&gt;$B$12,"",G39)</f>
        <v>392021.707532971</v>
      </c>
      <c r="D40" s="18" t="n">
        <f aca="false">IF($A40&gt;$B$12,"",$B$14)</f>
        <v>2462.86880170557</v>
      </c>
      <c r="E40" s="18" t="n">
        <f aca="false">IF($A40&gt;$B$12,"",IPMT($B$13,$A40,$B$12,-$B$5))</f>
        <v>2041.77972673422</v>
      </c>
      <c r="F40" s="18" t="n">
        <f aca="false">IF($A40&gt;$B$12,"",PPMT($B$13,$A40,$B$12,-$B$5))</f>
        <v>421.089074971343</v>
      </c>
      <c r="G40" s="18" t="n">
        <f aca="false">IF($A40&gt;$B$12,"",C40-F40)</f>
        <v>391600.618457999</v>
      </c>
      <c r="H40" s="18" t="n">
        <f aca="false">IF($A40&gt;$B$12,"",SUM($E$20:E40))</f>
        <v>43320.8632938163</v>
      </c>
    </row>
    <row r="41" customFormat="false" ht="15" hidden="false" customHeight="false" outlineLevel="0" collapsed="false">
      <c r="A41" s="19" t="n">
        <v>22</v>
      </c>
      <c r="B41" s="20" t="n">
        <f aca="false">IF($A41&gt;$B$12,"",EDATE($B$9,($A41-1)*12/$B$8))</f>
        <v>46905</v>
      </c>
      <c r="C41" s="21" t="n">
        <f aca="false">IF($A41&gt;$B$12,"",G40)</f>
        <v>391600.618457999</v>
      </c>
      <c r="D41" s="21" t="n">
        <f aca="false">IF($A41&gt;$B$12,"",$B$14)</f>
        <v>2462.86880170557</v>
      </c>
      <c r="E41" s="21" t="n">
        <f aca="false">IF($A41&gt;$B$12,"",IPMT($B$13,$A41,$B$12,-$B$5))</f>
        <v>2039.58655446875</v>
      </c>
      <c r="F41" s="21" t="n">
        <f aca="false">IF($A41&gt;$B$12,"",PPMT($B$13,$A41,$B$12,-$B$5))</f>
        <v>423.282247236819</v>
      </c>
      <c r="G41" s="21" t="n">
        <f aca="false">IF($A41&gt;$B$12,"",C41-F41)</f>
        <v>391177.336210763</v>
      </c>
      <c r="H41" s="21" t="n">
        <f aca="false">IF($A41&gt;$B$12,"",SUM($E$20:E41))</f>
        <v>45360.449848285</v>
      </c>
    </row>
    <row r="42" customFormat="false" ht="15" hidden="false" customHeight="false" outlineLevel="0" collapsed="false">
      <c r="A42" s="16" t="n">
        <v>23</v>
      </c>
      <c r="B42" s="17" t="n">
        <f aca="false">IF($A42&gt;$B$12,"",EDATE($B$9,($A42-1)*12/$B$8))</f>
        <v>46935</v>
      </c>
      <c r="C42" s="18" t="n">
        <f aca="false">IF($A42&gt;$B$12,"",G41)</f>
        <v>391177.336210763</v>
      </c>
      <c r="D42" s="18" t="n">
        <f aca="false">IF($A42&gt;$B$12,"",$B$14)</f>
        <v>2462.86880170557</v>
      </c>
      <c r="E42" s="18" t="n">
        <f aca="false">IF($A42&gt;$B$12,"",IPMT($B$13,$A42,$B$12,-$B$5))</f>
        <v>2037.38195943106</v>
      </c>
      <c r="F42" s="18" t="n">
        <f aca="false">IF($A42&gt;$B$12,"",PPMT($B$13,$A42,$B$12,-$B$5))</f>
        <v>425.486842274511</v>
      </c>
      <c r="G42" s="18" t="n">
        <f aca="false">IF($A42&gt;$B$12,"",C42-F42)</f>
        <v>390751.849368488</v>
      </c>
      <c r="H42" s="18" t="n">
        <f aca="false">IF($A42&gt;$B$12,"",SUM($E$20:E42))</f>
        <v>47397.8318077161</v>
      </c>
    </row>
    <row r="43" customFormat="false" ht="15" hidden="false" customHeight="false" outlineLevel="0" collapsed="false">
      <c r="A43" s="19" t="n">
        <v>24</v>
      </c>
      <c r="B43" s="20" t="n">
        <f aca="false">IF($A43&gt;$B$12,"",EDATE($B$9,($A43-1)*12/$B$8))</f>
        <v>46966</v>
      </c>
      <c r="C43" s="21" t="n">
        <f aca="false">IF($A43&gt;$B$12,"",G42)</f>
        <v>390751.849368488</v>
      </c>
      <c r="D43" s="21" t="n">
        <f aca="false">IF($A43&gt;$B$12,"",$B$14)</f>
        <v>2462.86880170557</v>
      </c>
      <c r="E43" s="21" t="n">
        <f aca="false">IF($A43&gt;$B$12,"",IPMT($B$13,$A43,$B$12,-$B$5))</f>
        <v>2035.16588212754</v>
      </c>
      <c r="F43" s="21" t="n">
        <f aca="false">IF($A43&gt;$B$12,"",PPMT($B$13,$A43,$B$12,-$B$5))</f>
        <v>427.702919578024</v>
      </c>
      <c r="G43" s="21" t="n">
        <f aca="false">IF($A43&gt;$B$12,"",C43-F43)</f>
        <v>390324.14644891</v>
      </c>
      <c r="H43" s="21" t="n">
        <f aca="false">IF($A43&gt;$B$12,"",SUM($E$20:E43))</f>
        <v>49432.9976898436</v>
      </c>
    </row>
    <row r="44" customFormat="false" ht="15" hidden="false" customHeight="false" outlineLevel="0" collapsed="false">
      <c r="A44" s="16" t="n">
        <v>25</v>
      </c>
      <c r="B44" s="17" t="n">
        <f aca="false">IF($A44&gt;$B$12,"",EDATE($B$9,($A44-1)*12/$B$8))</f>
        <v>46997</v>
      </c>
      <c r="C44" s="18" t="n">
        <f aca="false">IF($A44&gt;$B$12,"",G43)</f>
        <v>390324.14644891</v>
      </c>
      <c r="D44" s="18" t="n">
        <f aca="false">IF($A44&gt;$B$12,"",$B$14)</f>
        <v>2462.86880170557</v>
      </c>
      <c r="E44" s="18" t="n">
        <f aca="false">IF($A44&gt;$B$12,"",IPMT($B$13,$A44,$B$12,-$B$5))</f>
        <v>2032.93826275474</v>
      </c>
      <c r="F44" s="18" t="n">
        <f aca="false">IF($A44&gt;$B$12,"",PPMT($B$13,$A44,$B$12,-$B$5))</f>
        <v>429.930538950826</v>
      </c>
      <c r="G44" s="18" t="n">
        <f aca="false">IF($A44&gt;$B$12,"",C44-F44)</f>
        <v>389894.215909959</v>
      </c>
      <c r="H44" s="18" t="n">
        <f aca="false">IF($A44&gt;$B$12,"",SUM($E$20:E44))</f>
        <v>51465.9359525984</v>
      </c>
    </row>
    <row r="45" customFormat="false" ht="15" hidden="false" customHeight="false" outlineLevel="0" collapsed="false">
      <c r="A45" s="19" t="n">
        <v>26</v>
      </c>
      <c r="B45" s="20" t="n">
        <f aca="false">IF($A45&gt;$B$12,"",EDATE($B$9,($A45-1)*12/$B$8))</f>
        <v>47027</v>
      </c>
      <c r="C45" s="21" t="n">
        <f aca="false">IF($A45&gt;$B$12,"",G44)</f>
        <v>389894.215909959</v>
      </c>
      <c r="D45" s="21" t="n">
        <f aca="false">IF($A45&gt;$B$12,"",$B$14)</f>
        <v>2462.86880170557</v>
      </c>
      <c r="E45" s="21" t="n">
        <f aca="false">IF($A45&gt;$B$12,"",IPMT($B$13,$A45,$B$12,-$B$5))</f>
        <v>2030.69904119771</v>
      </c>
      <c r="F45" s="21" t="n">
        <f aca="false">IF($A45&gt;$B$12,"",PPMT($B$13,$A45,$B$12,-$B$5))</f>
        <v>432.169760507861</v>
      </c>
      <c r="G45" s="21" t="n">
        <f aca="false">IF($A45&gt;$B$12,"",C45-F45)</f>
        <v>389462.046149451</v>
      </c>
      <c r="H45" s="21" t="n">
        <f aca="false">IF($A45&gt;$B$12,"",SUM($E$20:E45))</f>
        <v>53496.6349937961</v>
      </c>
    </row>
    <row r="46" customFormat="false" ht="15" hidden="false" customHeight="false" outlineLevel="0" collapsed="false">
      <c r="A46" s="16" t="n">
        <v>27</v>
      </c>
      <c r="B46" s="17" t="n">
        <f aca="false">IF($A46&gt;$B$12,"",EDATE($B$9,($A46-1)*12/$B$8))</f>
        <v>47058</v>
      </c>
      <c r="C46" s="18" t="n">
        <f aca="false">IF($A46&gt;$B$12,"",G45)</f>
        <v>389462.046149451</v>
      </c>
      <c r="D46" s="18" t="n">
        <f aca="false">IF($A46&gt;$B$12,"",$B$14)</f>
        <v>2462.86880170557</v>
      </c>
      <c r="E46" s="18" t="n">
        <f aca="false">IF($A46&gt;$B$12,"",IPMT($B$13,$A46,$B$12,-$B$5))</f>
        <v>2028.44815702839</v>
      </c>
      <c r="F46" s="18" t="n">
        <f aca="false">IF($A46&gt;$B$12,"",PPMT($B$13,$A46,$B$12,-$B$5))</f>
        <v>434.420644677173</v>
      </c>
      <c r="G46" s="18" t="n">
        <f aca="false">IF($A46&gt;$B$12,"",C46-F46)</f>
        <v>389027.625504774</v>
      </c>
      <c r="H46" s="18" t="n">
        <f aca="false">IF($A46&gt;$B$12,"",SUM($E$20:E46))</f>
        <v>55525.0831508245</v>
      </c>
    </row>
    <row r="47" customFormat="false" ht="15" hidden="false" customHeight="false" outlineLevel="0" collapsed="false">
      <c r="A47" s="19" t="n">
        <v>28</v>
      </c>
      <c r="B47" s="20" t="n">
        <f aca="false">IF($A47&gt;$B$12,"",EDATE($B$9,($A47-1)*12/$B$8))</f>
        <v>47088</v>
      </c>
      <c r="C47" s="21" t="n">
        <f aca="false">IF($A47&gt;$B$12,"",G46)</f>
        <v>389027.625504774</v>
      </c>
      <c r="D47" s="21" t="n">
        <f aca="false">IF($A47&gt;$B$12,"",$B$14)</f>
        <v>2462.86880170557</v>
      </c>
      <c r="E47" s="21" t="n">
        <f aca="false">IF($A47&gt;$B$12,"",IPMT($B$13,$A47,$B$12,-$B$5))</f>
        <v>2026.18554950403</v>
      </c>
      <c r="F47" s="21" t="n">
        <f aca="false">IF($A47&gt;$B$12,"",PPMT($B$13,$A47,$B$12,-$B$5))</f>
        <v>436.683252201533</v>
      </c>
      <c r="G47" s="21" t="n">
        <f aca="false">IF($A47&gt;$B$12,"",C47-F47)</f>
        <v>388590.942252573</v>
      </c>
      <c r="H47" s="21" t="n">
        <f aca="false">IF($A47&gt;$B$12,"",SUM($E$20:E47))</f>
        <v>57551.2687003285</v>
      </c>
    </row>
    <row r="48" customFormat="false" ht="15" hidden="false" customHeight="false" outlineLevel="0" collapsed="false">
      <c r="A48" s="16" t="n">
        <v>29</v>
      </c>
      <c r="B48" s="17" t="n">
        <f aca="false">IF($A48&gt;$B$12,"",EDATE($B$9,($A48-1)*12/$B$8))</f>
        <v>47119</v>
      </c>
      <c r="C48" s="18" t="n">
        <f aca="false">IF($A48&gt;$B$12,"",G47)</f>
        <v>388590.942252573</v>
      </c>
      <c r="D48" s="18" t="n">
        <f aca="false">IF($A48&gt;$B$12,"",$B$14)</f>
        <v>2462.86880170557</v>
      </c>
      <c r="E48" s="18" t="n">
        <f aca="false">IF($A48&gt;$B$12,"",IPMT($B$13,$A48,$B$12,-$B$5))</f>
        <v>2023.91115756548</v>
      </c>
      <c r="F48" s="18" t="n">
        <f aca="false">IF($A48&gt;$B$12,"",PPMT($B$13,$A48,$B$12,-$B$5))</f>
        <v>438.957644140083</v>
      </c>
      <c r="G48" s="18" t="n">
        <f aca="false">IF($A48&gt;$B$12,"",C48-F48)</f>
        <v>388151.984608433</v>
      </c>
      <c r="H48" s="18" t="n">
        <f aca="false">IF($A48&gt;$B$12,"",SUM($E$20:E48))</f>
        <v>59575.179857894</v>
      </c>
    </row>
    <row r="49" customFormat="false" ht="15" hidden="false" customHeight="false" outlineLevel="0" collapsed="false">
      <c r="A49" s="19" t="n">
        <v>30</v>
      </c>
      <c r="B49" s="20" t="n">
        <f aca="false">IF($A49&gt;$B$12,"",EDATE($B$9,($A49-1)*12/$B$8))</f>
        <v>47150</v>
      </c>
      <c r="C49" s="21" t="n">
        <f aca="false">IF($A49&gt;$B$12,"",G48)</f>
        <v>388151.984608433</v>
      </c>
      <c r="D49" s="21" t="n">
        <f aca="false">IF($A49&gt;$B$12,"",$B$14)</f>
        <v>2462.86880170557</v>
      </c>
      <c r="E49" s="21" t="n">
        <f aca="false">IF($A49&gt;$B$12,"",IPMT($B$13,$A49,$B$12,-$B$5))</f>
        <v>2021.62491983559</v>
      </c>
      <c r="F49" s="21" t="n">
        <f aca="false">IF($A49&gt;$B$12,"",PPMT($B$13,$A49,$B$12,-$B$5))</f>
        <v>441.243881869979</v>
      </c>
      <c r="G49" s="21" t="n">
        <f aca="false">IF($A49&gt;$B$12,"",C49-F49)</f>
        <v>387710.740726563</v>
      </c>
      <c r="H49" s="21" t="n">
        <f aca="false">IF($A49&gt;$B$12,"",SUM($E$20:E49))</f>
        <v>61596.8047777296</v>
      </c>
    </row>
    <row r="50" customFormat="false" ht="15" hidden="false" customHeight="false" outlineLevel="0" collapsed="false">
      <c r="A50" s="16" t="n">
        <v>31</v>
      </c>
      <c r="B50" s="17" t="n">
        <f aca="false">IF($A50&gt;$B$12,"",EDATE($B$9,($A50-1)*12/$B$8))</f>
        <v>47178</v>
      </c>
      <c r="C50" s="18" t="n">
        <f aca="false">IF($A50&gt;$B$12,"",G49)</f>
        <v>387710.740726563</v>
      </c>
      <c r="D50" s="18" t="n">
        <f aca="false">IF($A50&gt;$B$12,"",$B$14)</f>
        <v>2462.86880170557</v>
      </c>
      <c r="E50" s="18" t="n">
        <f aca="false">IF($A50&gt;$B$12,"",IPMT($B$13,$A50,$B$12,-$B$5))</f>
        <v>2019.32677461751</v>
      </c>
      <c r="F50" s="18" t="n">
        <f aca="false">IF($A50&gt;$B$12,"",PPMT($B$13,$A50,$B$12,-$B$5))</f>
        <v>443.542027088052</v>
      </c>
      <c r="G50" s="18" t="n">
        <f aca="false">IF($A50&gt;$B$12,"",C50-F50)</f>
        <v>387267.198699474</v>
      </c>
      <c r="H50" s="18" t="n">
        <f aca="false">IF($A50&gt;$B$12,"",SUM($E$20:E50))</f>
        <v>63616.1315523471</v>
      </c>
    </row>
    <row r="51" customFormat="false" ht="15" hidden="false" customHeight="false" outlineLevel="0" collapsed="false">
      <c r="A51" s="19" t="n">
        <v>32</v>
      </c>
      <c r="B51" s="20" t="n">
        <f aca="false">IF($A51&gt;$B$12,"",EDATE($B$9,($A51-1)*12/$B$8))</f>
        <v>47209</v>
      </c>
      <c r="C51" s="21" t="n">
        <f aca="false">IF($A51&gt;$B$12,"",G50)</f>
        <v>387267.198699474</v>
      </c>
      <c r="D51" s="21" t="n">
        <f aca="false">IF($A51&gt;$B$12,"",$B$14)</f>
        <v>2462.86880170557</v>
      </c>
      <c r="E51" s="21" t="n">
        <f aca="false">IF($A51&gt;$B$12,"",IPMT($B$13,$A51,$B$12,-$B$5))</f>
        <v>2017.0166598931</v>
      </c>
      <c r="F51" s="21" t="n">
        <f aca="false">IF($A51&gt;$B$12,"",PPMT($B$13,$A51,$B$12,-$B$5))</f>
        <v>445.852141812469</v>
      </c>
      <c r="G51" s="21" t="n">
        <f aca="false">IF($A51&gt;$B$12,"",C51-F51)</f>
        <v>386821.346557662</v>
      </c>
      <c r="H51" s="21" t="n">
        <f aca="false">IF($A51&gt;$B$12,"",SUM($E$20:E51))</f>
        <v>65633.1482122402</v>
      </c>
    </row>
    <row r="52" customFormat="false" ht="15" hidden="false" customHeight="false" outlineLevel="0" collapsed="false">
      <c r="A52" s="16" t="n">
        <v>33</v>
      </c>
      <c r="B52" s="17" t="n">
        <f aca="false">IF($A52&gt;$B$12,"",EDATE($B$9,($A52-1)*12/$B$8))</f>
        <v>47239</v>
      </c>
      <c r="C52" s="18" t="n">
        <f aca="false">IF($A52&gt;$B$12,"",G51)</f>
        <v>386821.346557662</v>
      </c>
      <c r="D52" s="18" t="n">
        <f aca="false">IF($A52&gt;$B$12,"",$B$14)</f>
        <v>2462.86880170557</v>
      </c>
      <c r="E52" s="18" t="n">
        <f aca="false">IF($A52&gt;$B$12,"",IPMT($B$13,$A52,$B$12,-$B$5))</f>
        <v>2014.69451332116</v>
      </c>
      <c r="F52" s="18" t="n">
        <f aca="false">IF($A52&gt;$B$12,"",PPMT($B$13,$A52,$B$12,-$B$5))</f>
        <v>448.174288384409</v>
      </c>
      <c r="G52" s="18" t="n">
        <f aca="false">IF($A52&gt;$B$12,"",C52-F52)</f>
        <v>386373.172269278</v>
      </c>
      <c r="H52" s="18" t="n">
        <f aca="false">IF($A52&gt;$B$12,"",SUM($E$20:E52))</f>
        <v>67647.8427255613</v>
      </c>
    </row>
    <row r="53" customFormat="false" ht="15" hidden="false" customHeight="false" outlineLevel="0" collapsed="false">
      <c r="A53" s="19" t="n">
        <v>34</v>
      </c>
      <c r="B53" s="20" t="n">
        <f aca="false">IF($A53&gt;$B$12,"",EDATE($B$9,($A53-1)*12/$B$8))</f>
        <v>47270</v>
      </c>
      <c r="C53" s="21" t="n">
        <f aca="false">IF($A53&gt;$B$12,"",G52)</f>
        <v>386373.172269278</v>
      </c>
      <c r="D53" s="21" t="n">
        <f aca="false">IF($A53&gt;$B$12,"",$B$14)</f>
        <v>2462.86880170557</v>
      </c>
      <c r="E53" s="21" t="n">
        <f aca="false">IF($A53&gt;$B$12,"",IPMT($B$13,$A53,$B$12,-$B$5))</f>
        <v>2012.36027223582</v>
      </c>
      <c r="F53" s="21" t="n">
        <f aca="false">IF($A53&gt;$B$12,"",PPMT($B$13,$A53,$B$12,-$B$5))</f>
        <v>450.508529469744</v>
      </c>
      <c r="G53" s="21" t="n">
        <f aca="false">IF($A53&gt;$B$12,"",C53-F53)</f>
        <v>385922.663739808</v>
      </c>
      <c r="H53" s="21" t="n">
        <f aca="false">IF($A53&gt;$B$12,"",SUM($E$20:E53))</f>
        <v>69660.2029977971</v>
      </c>
    </row>
    <row r="54" customFormat="false" ht="15" hidden="false" customHeight="false" outlineLevel="0" collapsed="false">
      <c r="A54" s="16" t="n">
        <v>35</v>
      </c>
      <c r="B54" s="17" t="n">
        <f aca="false">IF($A54&gt;$B$12,"",EDATE($B$9,($A54-1)*12/$B$8))</f>
        <v>47300</v>
      </c>
      <c r="C54" s="18" t="n">
        <f aca="false">IF($A54&gt;$B$12,"",G53)</f>
        <v>385922.663739808</v>
      </c>
      <c r="D54" s="18" t="n">
        <f aca="false">IF($A54&gt;$B$12,"",$B$14)</f>
        <v>2462.86880170557</v>
      </c>
      <c r="E54" s="18" t="n">
        <f aca="false">IF($A54&gt;$B$12,"",IPMT($B$13,$A54,$B$12,-$B$5))</f>
        <v>2010.01387364483</v>
      </c>
      <c r="F54" s="18" t="n">
        <f aca="false">IF($A54&gt;$B$12,"",PPMT($B$13,$A54,$B$12,-$B$5))</f>
        <v>452.854928060732</v>
      </c>
      <c r="G54" s="18" t="n">
        <f aca="false">IF($A54&gt;$B$12,"",C54-F54)</f>
        <v>385469.808811747</v>
      </c>
      <c r="H54" s="18" t="n">
        <f aca="false">IF($A54&gt;$B$12,"",SUM($E$20:E54))</f>
        <v>71670.216871442</v>
      </c>
    </row>
    <row r="55" customFormat="false" ht="15" hidden="false" customHeight="false" outlineLevel="0" collapsed="false">
      <c r="A55" s="19" t="n">
        <v>36</v>
      </c>
      <c r="B55" s="20" t="n">
        <f aca="false">IF($A55&gt;$B$12,"",EDATE($B$9,($A55-1)*12/$B$8))</f>
        <v>47331</v>
      </c>
      <c r="C55" s="21" t="n">
        <f aca="false">IF($A55&gt;$B$12,"",G54)</f>
        <v>385469.808811747</v>
      </c>
      <c r="D55" s="21" t="n">
        <f aca="false">IF($A55&gt;$B$12,"",$B$14)</f>
        <v>2462.86880170557</v>
      </c>
      <c r="E55" s="21" t="n">
        <f aca="false">IF($A55&gt;$B$12,"",IPMT($B$13,$A55,$B$12,-$B$5))</f>
        <v>2007.65525422785</v>
      </c>
      <c r="F55" s="21" t="n">
        <f aca="false">IF($A55&gt;$B$12,"",PPMT($B$13,$A55,$B$12,-$B$5))</f>
        <v>455.213547477715</v>
      </c>
      <c r="G55" s="21" t="n">
        <f aca="false">IF($A55&gt;$B$12,"",C55-F55)</f>
        <v>385014.595264269</v>
      </c>
      <c r="H55" s="21" t="n">
        <f aca="false">IF($A55&gt;$B$12,"",SUM($E$20:E55))</f>
        <v>73677.8721256698</v>
      </c>
    </row>
    <row r="56" customFormat="false" ht="15" hidden="false" customHeight="false" outlineLevel="0" collapsed="false">
      <c r="A56" s="16" t="n">
        <v>37</v>
      </c>
      <c r="B56" s="17" t="n">
        <f aca="false">IF($A56&gt;$B$12,"",EDATE($B$9,($A56-1)*12/$B$8))</f>
        <v>47362</v>
      </c>
      <c r="C56" s="18" t="n">
        <f aca="false">IF($A56&gt;$B$12,"",G55)</f>
        <v>385014.595264269</v>
      </c>
      <c r="D56" s="18" t="n">
        <f aca="false">IF($A56&gt;$B$12,"",$B$14)</f>
        <v>2462.86880170557</v>
      </c>
      <c r="E56" s="18" t="n">
        <f aca="false">IF($A56&gt;$B$12,"",IPMT($B$13,$A56,$B$12,-$B$5))</f>
        <v>2005.28435033474</v>
      </c>
      <c r="F56" s="18" t="n">
        <f aca="false">IF($A56&gt;$B$12,"",PPMT($B$13,$A56,$B$12,-$B$5))</f>
        <v>457.584451370828</v>
      </c>
      <c r="G56" s="18" t="n">
        <f aca="false">IF($A56&gt;$B$12,"",C56-F56)</f>
        <v>384557.010812899</v>
      </c>
      <c r="H56" s="18" t="n">
        <f aca="false">IF($A56&gt;$B$12,"",SUM($E$20:E56))</f>
        <v>75683.1564760046</v>
      </c>
    </row>
    <row r="57" customFormat="false" ht="15" hidden="false" customHeight="false" outlineLevel="0" collapsed="false">
      <c r="A57" s="19" t="n">
        <v>38</v>
      </c>
      <c r="B57" s="20" t="n">
        <f aca="false">IF($A57&gt;$B$12,"",EDATE($B$9,($A57-1)*12/$B$8))</f>
        <v>47392</v>
      </c>
      <c r="C57" s="21" t="n">
        <f aca="false">IF($A57&gt;$B$12,"",G56)</f>
        <v>384557.010812899</v>
      </c>
      <c r="D57" s="21" t="n">
        <f aca="false">IF($A57&gt;$B$12,"",$B$14)</f>
        <v>2462.86880170557</v>
      </c>
      <c r="E57" s="21" t="n">
        <f aca="false">IF($A57&gt;$B$12,"",IPMT($B$13,$A57,$B$12,-$B$5))</f>
        <v>2002.90109798385</v>
      </c>
      <c r="F57" s="21" t="n">
        <f aca="false">IF($A57&gt;$B$12,"",PPMT($B$13,$A57,$B$12,-$B$5))</f>
        <v>459.967703721718</v>
      </c>
      <c r="G57" s="21" t="n">
        <f aca="false">IF($A57&gt;$B$12,"",C57-F57)</f>
        <v>384097.043109177</v>
      </c>
      <c r="H57" s="21" t="n">
        <f aca="false">IF($A57&gt;$B$12,"",SUM($E$20:E57))</f>
        <v>77686.0575739884</v>
      </c>
    </row>
    <row r="58" customFormat="false" ht="15" hidden="false" customHeight="false" outlineLevel="0" collapsed="false">
      <c r="A58" s="16" t="n">
        <v>39</v>
      </c>
      <c r="B58" s="17" t="n">
        <f aca="false">IF($A58&gt;$B$12,"",EDATE($B$9,($A58-1)*12/$B$8))</f>
        <v>47423</v>
      </c>
      <c r="C58" s="18" t="n">
        <f aca="false">IF($A58&gt;$B$12,"",G57)</f>
        <v>384097.043109177</v>
      </c>
      <c r="D58" s="18" t="n">
        <f aca="false">IF($A58&gt;$B$12,"",$B$14)</f>
        <v>2462.86880170557</v>
      </c>
      <c r="E58" s="18" t="n">
        <f aca="false">IF($A58&gt;$B$12,"",IPMT($B$13,$A58,$B$12,-$B$5))</f>
        <v>2000.5054328603</v>
      </c>
      <c r="F58" s="18" t="n">
        <f aca="false">IF($A58&gt;$B$12,"",PPMT($B$13,$A58,$B$12,-$B$5))</f>
        <v>462.363368845269</v>
      </c>
      <c r="G58" s="18" t="n">
        <f aca="false">IF($A58&gt;$B$12,"",C58-F58)</f>
        <v>383634.679740332</v>
      </c>
      <c r="H58" s="18" t="n">
        <f aca="false">IF($A58&gt;$B$12,"",SUM($E$20:E58))</f>
        <v>79686.5630068487</v>
      </c>
    </row>
    <row r="59" customFormat="false" ht="15" hidden="false" customHeight="false" outlineLevel="0" collapsed="false">
      <c r="A59" s="19" t="n">
        <v>40</v>
      </c>
      <c r="B59" s="20" t="n">
        <f aca="false">IF($A59&gt;$B$12,"",EDATE($B$9,($A59-1)*12/$B$8))</f>
        <v>47453</v>
      </c>
      <c r="C59" s="21" t="n">
        <f aca="false">IF($A59&gt;$B$12,"",G58)</f>
        <v>383634.679740332</v>
      </c>
      <c r="D59" s="21" t="n">
        <f aca="false">IF($A59&gt;$B$12,"",$B$14)</f>
        <v>2462.86880170557</v>
      </c>
      <c r="E59" s="21" t="n">
        <f aca="false">IF($A59&gt;$B$12,"",IPMT($B$13,$A59,$B$12,-$B$5))</f>
        <v>1998.09729031423</v>
      </c>
      <c r="F59" s="21" t="n">
        <f aca="false">IF($A59&gt;$B$12,"",PPMT($B$13,$A59,$B$12,-$B$5))</f>
        <v>464.771511391338</v>
      </c>
      <c r="G59" s="21" t="n">
        <f aca="false">IF($A59&gt;$B$12,"",C59-F59)</f>
        <v>383169.90822894</v>
      </c>
      <c r="H59" s="21" t="n">
        <f aca="false">IF($A59&gt;$B$12,"",SUM($E$20:E59))</f>
        <v>81684.660297163</v>
      </c>
    </row>
    <row r="60" customFormat="false" ht="15" hidden="false" customHeight="false" outlineLevel="0" collapsed="false">
      <c r="A60" s="16" t="n">
        <v>41</v>
      </c>
      <c r="B60" s="17" t="n">
        <f aca="false">IF($A60&gt;$B$12,"",EDATE($B$9,($A60-1)*12/$B$8))</f>
        <v>47484</v>
      </c>
      <c r="C60" s="18" t="n">
        <f aca="false">IF($A60&gt;$B$12,"",G59)</f>
        <v>383169.90822894</v>
      </c>
      <c r="D60" s="18" t="n">
        <f aca="false">IF($A60&gt;$B$12,"",$B$14)</f>
        <v>2462.86880170557</v>
      </c>
      <c r="E60" s="18" t="n">
        <f aca="false">IF($A60&gt;$B$12,"",IPMT($B$13,$A60,$B$12,-$B$5))</f>
        <v>1995.67660535907</v>
      </c>
      <c r="F60" s="18" t="n">
        <f aca="false">IF($A60&gt;$B$12,"",PPMT($B$13,$A60,$B$12,-$B$5))</f>
        <v>467.192196346501</v>
      </c>
      <c r="G60" s="18" t="n">
        <f aca="false">IF($A60&gt;$B$12,"",C60-F60)</f>
        <v>382702.716032594</v>
      </c>
      <c r="H60" s="18" t="n">
        <f aca="false">IF($A60&gt;$B$12,"",SUM($E$20:E60))</f>
        <v>83680.336902522</v>
      </c>
    </row>
    <row r="61" customFormat="false" ht="15" hidden="false" customHeight="false" outlineLevel="0" collapsed="false">
      <c r="A61" s="19" t="n">
        <v>42</v>
      </c>
      <c r="B61" s="20" t="n">
        <f aca="false">IF($A61&gt;$B$12,"",EDATE($B$9,($A61-1)*12/$B$8))</f>
        <v>47515</v>
      </c>
      <c r="C61" s="21" t="n">
        <f aca="false">IF($A61&gt;$B$12,"",G60)</f>
        <v>382702.716032594</v>
      </c>
      <c r="D61" s="21" t="n">
        <f aca="false">IF($A61&gt;$B$12,"",$B$14)</f>
        <v>2462.86880170557</v>
      </c>
      <c r="E61" s="21" t="n">
        <f aca="false">IF($A61&gt;$B$12,"",IPMT($B$13,$A61,$B$12,-$B$5))</f>
        <v>1993.24331266976</v>
      </c>
      <c r="F61" s="21" t="n">
        <f aca="false">IF($A61&gt;$B$12,"",PPMT($B$13,$A61,$B$12,-$B$5))</f>
        <v>469.625489035805</v>
      </c>
      <c r="G61" s="21" t="n">
        <f aca="false">IF($A61&gt;$B$12,"",C61-F61)</f>
        <v>382233.090543558</v>
      </c>
      <c r="H61" s="21" t="n">
        <f aca="false">IF($A61&gt;$B$12,"",SUM($E$20:E61))</f>
        <v>85673.5802151918</v>
      </c>
    </row>
    <row r="62" customFormat="false" ht="15" hidden="false" customHeight="false" outlineLevel="0" collapsed="false">
      <c r="A62" s="16" t="n">
        <v>43</v>
      </c>
      <c r="B62" s="17" t="n">
        <f aca="false">IF($A62&gt;$B$12,"",EDATE($B$9,($A62-1)*12/$B$8))</f>
        <v>47543</v>
      </c>
      <c r="C62" s="18" t="n">
        <f aca="false">IF($A62&gt;$B$12,"",G61)</f>
        <v>382233.090543558</v>
      </c>
      <c r="D62" s="18" t="n">
        <f aca="false">IF($A62&gt;$B$12,"",$B$14)</f>
        <v>2462.86880170557</v>
      </c>
      <c r="E62" s="18" t="n">
        <f aca="false">IF($A62&gt;$B$12,"",IPMT($B$13,$A62,$B$12,-$B$5))</f>
        <v>1990.79734658103</v>
      </c>
      <c r="F62" s="18" t="n">
        <f aca="false">IF($A62&gt;$B$12,"",PPMT($B$13,$A62,$B$12,-$B$5))</f>
        <v>472.071455124534</v>
      </c>
      <c r="G62" s="18" t="n">
        <f aca="false">IF($A62&gt;$B$12,"",C62-F62)</f>
        <v>381761.019088434</v>
      </c>
      <c r="H62" s="18" t="n">
        <f aca="false">IF($A62&gt;$B$12,"",SUM($E$20:E62))</f>
        <v>87664.3775617728</v>
      </c>
    </row>
    <row r="63" customFormat="false" ht="15" hidden="false" customHeight="false" outlineLevel="0" collapsed="false">
      <c r="A63" s="19" t="n">
        <v>44</v>
      </c>
      <c r="B63" s="20" t="n">
        <f aca="false">IF($A63&gt;$B$12,"",EDATE($B$9,($A63-1)*12/$B$8))</f>
        <v>47574</v>
      </c>
      <c r="C63" s="21" t="n">
        <f aca="false">IF($A63&gt;$B$12,"",G62)</f>
        <v>381761.019088434</v>
      </c>
      <c r="D63" s="21" t="n">
        <f aca="false">IF($A63&gt;$B$12,"",$B$14)</f>
        <v>2462.86880170557</v>
      </c>
      <c r="E63" s="21" t="n">
        <f aca="false">IF($A63&gt;$B$12,"",IPMT($B$13,$A63,$B$12,-$B$5))</f>
        <v>1988.33864108559</v>
      </c>
      <c r="F63" s="21" t="n">
        <f aca="false">IF($A63&gt;$B$12,"",PPMT($B$13,$A63,$B$12,-$B$5))</f>
        <v>474.530160619974</v>
      </c>
      <c r="G63" s="21" t="n">
        <f aca="false">IF($A63&gt;$B$12,"",C63-F63)</f>
        <v>381286.488927814</v>
      </c>
      <c r="H63" s="21" t="n">
        <f aca="false">IF($A63&gt;$B$12,"",SUM($E$20:E63))</f>
        <v>89652.7162028584</v>
      </c>
    </row>
    <row r="64" customFormat="false" ht="15" hidden="false" customHeight="false" outlineLevel="0" collapsed="false">
      <c r="A64" s="16" t="n">
        <v>45</v>
      </c>
      <c r="B64" s="17" t="n">
        <f aca="false">IF($A64&gt;$B$12,"",EDATE($B$9,($A64-1)*12/$B$8))</f>
        <v>47604</v>
      </c>
      <c r="C64" s="18" t="n">
        <f aca="false">IF($A64&gt;$B$12,"",G63)</f>
        <v>381286.488927814</v>
      </c>
      <c r="D64" s="18" t="n">
        <f aca="false">IF($A64&gt;$B$12,"",$B$14)</f>
        <v>2462.86880170557</v>
      </c>
      <c r="E64" s="18" t="n">
        <f aca="false">IF($A64&gt;$B$12,"",IPMT($B$13,$A64,$B$12,-$B$5))</f>
        <v>1985.86712983236</v>
      </c>
      <c r="F64" s="18" t="n">
        <f aca="false">IF($A64&gt;$B$12,"",PPMT($B$13,$A64,$B$12,-$B$5))</f>
        <v>477.001671873203</v>
      </c>
      <c r="G64" s="18" t="n">
        <f aca="false">IF($A64&gt;$B$12,"",C64-F64)</f>
        <v>380809.48725594</v>
      </c>
      <c r="H64" s="18" t="n">
        <f aca="false">IF($A64&gt;$B$12,"",SUM($E$20:E64))</f>
        <v>91638.5833326908</v>
      </c>
    </row>
    <row r="65" customFormat="false" ht="15" hidden="false" customHeight="false" outlineLevel="0" collapsed="false">
      <c r="A65" s="19" t="n">
        <v>46</v>
      </c>
      <c r="B65" s="20" t="n">
        <f aca="false">IF($A65&gt;$B$12,"",EDATE($B$9,($A65-1)*12/$B$8))</f>
        <v>47635</v>
      </c>
      <c r="C65" s="21" t="n">
        <f aca="false">IF($A65&gt;$B$12,"",G64)</f>
        <v>380809.48725594</v>
      </c>
      <c r="D65" s="21" t="n">
        <f aca="false">IF($A65&gt;$B$12,"",$B$14)</f>
        <v>2462.86880170557</v>
      </c>
      <c r="E65" s="21" t="n">
        <f aca="false">IF($A65&gt;$B$12,"",IPMT($B$13,$A65,$B$12,-$B$5))</f>
        <v>1983.38274612469</v>
      </c>
      <c r="F65" s="21" t="n">
        <f aca="false">IF($A65&gt;$B$12,"",PPMT($B$13,$A65,$B$12,-$B$5))</f>
        <v>479.486055580876</v>
      </c>
      <c r="G65" s="21" t="n">
        <f aca="false">IF($A65&gt;$B$12,"",C65-F65)</f>
        <v>380330.001200359</v>
      </c>
      <c r="H65" s="21" t="n">
        <f aca="false">IF($A65&gt;$B$12,"",SUM($E$20:E65))</f>
        <v>93621.9660788154</v>
      </c>
    </row>
    <row r="66" customFormat="false" ht="15" hidden="false" customHeight="false" outlineLevel="0" collapsed="false">
      <c r="A66" s="16" t="n">
        <v>47</v>
      </c>
      <c r="B66" s="17" t="n">
        <f aca="false">IF($A66&gt;$B$12,"",EDATE($B$9,($A66-1)*12/$B$8))</f>
        <v>47665</v>
      </c>
      <c r="C66" s="18" t="n">
        <f aca="false">IF($A66&gt;$B$12,"",G65)</f>
        <v>380330.001200359</v>
      </c>
      <c r="D66" s="18" t="n">
        <f aca="false">IF($A66&gt;$B$12,"",$B$14)</f>
        <v>2462.86880170557</v>
      </c>
      <c r="E66" s="18" t="n">
        <f aca="false">IF($A66&gt;$B$12,"",IPMT($B$13,$A66,$B$12,-$B$5))</f>
        <v>1980.88542291854</v>
      </c>
      <c r="F66" s="18" t="n">
        <f aca="false">IF($A66&gt;$B$12,"",PPMT($B$13,$A66,$B$12,-$B$5))</f>
        <v>481.983378787026</v>
      </c>
      <c r="G66" s="18" t="n">
        <f aca="false">IF($A66&gt;$B$12,"",C66-F66)</f>
        <v>379848.017821572</v>
      </c>
      <c r="H66" s="18" t="n">
        <f aca="false">IF($A66&gt;$B$12,"",SUM($E$20:E66))</f>
        <v>95602.851501734</v>
      </c>
    </row>
    <row r="67" customFormat="false" ht="15" hidden="false" customHeight="false" outlineLevel="0" collapsed="false">
      <c r="A67" s="19" t="n">
        <v>48</v>
      </c>
      <c r="B67" s="20" t="n">
        <f aca="false">IF($A67&gt;$B$12,"",EDATE($B$9,($A67-1)*12/$B$8))</f>
        <v>47696</v>
      </c>
      <c r="C67" s="21" t="n">
        <f aca="false">IF($A67&gt;$B$12,"",G66)</f>
        <v>379848.017821572</v>
      </c>
      <c r="D67" s="21" t="n">
        <f aca="false">IF($A67&gt;$B$12,"",$B$14)</f>
        <v>2462.86880170557</v>
      </c>
      <c r="E67" s="21" t="n">
        <f aca="false">IF($A67&gt;$B$12,"",IPMT($B$13,$A67,$B$12,-$B$5))</f>
        <v>1978.37509282069</v>
      </c>
      <c r="F67" s="21" t="n">
        <f aca="false">IF($A67&gt;$B$12,"",PPMT($B$13,$A67,$B$12,-$B$5))</f>
        <v>484.493708884875</v>
      </c>
      <c r="G67" s="21" t="n">
        <f aca="false">IF($A67&gt;$B$12,"",C67-F67)</f>
        <v>379363.524112688</v>
      </c>
      <c r="H67" s="21" t="n">
        <f aca="false">IF($A67&gt;$B$12,"",SUM($E$20:E67))</f>
        <v>97581.2265945547</v>
      </c>
    </row>
    <row r="68" customFormat="false" ht="15" hidden="false" customHeight="false" outlineLevel="0" collapsed="false">
      <c r="A68" s="16" t="n">
        <v>49</v>
      </c>
      <c r="B68" s="17" t="n">
        <f aca="false">IF($A68&gt;$B$12,"",EDATE($B$9,($A68-1)*12/$B$8))</f>
        <v>47727</v>
      </c>
      <c r="C68" s="18" t="n">
        <f aca="false">IF($A68&gt;$B$12,"",G67)</f>
        <v>379363.524112688</v>
      </c>
      <c r="D68" s="18" t="n">
        <f aca="false">IF($A68&gt;$B$12,"",$B$14)</f>
        <v>2462.86880170557</v>
      </c>
      <c r="E68" s="18" t="n">
        <f aca="false">IF($A68&gt;$B$12,"",IPMT($B$13,$A68,$B$12,-$B$5))</f>
        <v>1975.85168808692</v>
      </c>
      <c r="F68" s="18" t="n">
        <f aca="false">IF($A68&gt;$B$12,"",PPMT($B$13,$A68,$B$12,-$B$5))</f>
        <v>487.01711361865</v>
      </c>
      <c r="G68" s="18" t="n">
        <f aca="false">IF($A68&gt;$B$12,"",C68-F68)</f>
        <v>378876.506999069</v>
      </c>
      <c r="H68" s="18" t="n">
        <f aca="false">IF($A68&gt;$B$12,"",SUM($E$20:E68))</f>
        <v>99557.0782826416</v>
      </c>
    </row>
    <row r="69" customFormat="false" ht="15" hidden="false" customHeight="false" outlineLevel="0" collapsed="false">
      <c r="A69" s="19" t="n">
        <v>50</v>
      </c>
      <c r="B69" s="20" t="n">
        <f aca="false">IF($A69&gt;$B$12,"",EDATE($B$9,($A69-1)*12/$B$8))</f>
        <v>47757</v>
      </c>
      <c r="C69" s="21" t="n">
        <f aca="false">IF($A69&gt;$B$12,"",G68)</f>
        <v>378876.506999069</v>
      </c>
      <c r="D69" s="21" t="n">
        <f aca="false">IF($A69&gt;$B$12,"",$B$14)</f>
        <v>2462.86880170557</v>
      </c>
      <c r="E69" s="21" t="n">
        <f aca="false">IF($A69&gt;$B$12,"",IPMT($B$13,$A69,$B$12,-$B$5))</f>
        <v>1973.31514062015</v>
      </c>
      <c r="F69" s="21" t="n">
        <f aca="false">IF($A69&gt;$B$12,"",PPMT($B$13,$A69,$B$12,-$B$5))</f>
        <v>489.553661085414</v>
      </c>
      <c r="G69" s="21" t="n">
        <f aca="false">IF($A69&gt;$B$12,"",C69-F69)</f>
        <v>378386.953337983</v>
      </c>
      <c r="H69" s="21" t="n">
        <f aca="false">IF($A69&gt;$B$12,"",SUM($E$20:E69))</f>
        <v>101530.393423262</v>
      </c>
    </row>
    <row r="70" customFormat="false" ht="15" hidden="false" customHeight="false" outlineLevel="0" collapsed="false">
      <c r="A70" s="16" t="n">
        <v>51</v>
      </c>
      <c r="B70" s="17" t="n">
        <f aca="false">IF($A70&gt;$B$12,"",EDATE($B$9,($A70-1)*12/$B$8))</f>
        <v>47788</v>
      </c>
      <c r="C70" s="18" t="n">
        <f aca="false">IF($A70&gt;$B$12,"",G69)</f>
        <v>378386.953337983</v>
      </c>
      <c r="D70" s="18" t="n">
        <f aca="false">IF($A70&gt;$B$12,"",$B$14)</f>
        <v>2462.86880170557</v>
      </c>
      <c r="E70" s="18" t="n">
        <f aca="false">IF($A70&gt;$B$12,"",IPMT($B$13,$A70,$B$12,-$B$5))</f>
        <v>1970.76538196867</v>
      </c>
      <c r="F70" s="18" t="n">
        <f aca="false">IF($A70&gt;$B$12,"",PPMT($B$13,$A70,$B$12,-$B$5))</f>
        <v>492.103419736901</v>
      </c>
      <c r="G70" s="18" t="n">
        <f aca="false">IF($A70&gt;$B$12,"",C70-F70)</f>
        <v>377894.849918247</v>
      </c>
      <c r="H70" s="18" t="n">
        <f aca="false">IF($A70&gt;$B$12,"",SUM($E$20:E70))</f>
        <v>103501.15880523</v>
      </c>
    </row>
    <row r="71" customFormat="false" ht="15" hidden="false" customHeight="false" outlineLevel="0" collapsed="false">
      <c r="A71" s="19" t="n">
        <v>52</v>
      </c>
      <c r="B71" s="20" t="n">
        <f aca="false">IF($A71&gt;$B$12,"",EDATE($B$9,($A71-1)*12/$B$8))</f>
        <v>47818</v>
      </c>
      <c r="C71" s="21" t="n">
        <f aca="false">IF($A71&gt;$B$12,"",G70)</f>
        <v>377894.849918247</v>
      </c>
      <c r="D71" s="21" t="n">
        <f aca="false">IF($A71&gt;$B$12,"",$B$14)</f>
        <v>2462.86880170557</v>
      </c>
      <c r="E71" s="21" t="n">
        <f aca="false">IF($A71&gt;$B$12,"",IPMT($B$13,$A71,$B$12,-$B$5))</f>
        <v>1968.2023433242</v>
      </c>
      <c r="F71" s="21" t="n">
        <f aca="false">IF($A71&gt;$B$12,"",PPMT($B$13,$A71,$B$12,-$B$5))</f>
        <v>494.666458381364</v>
      </c>
      <c r="G71" s="21" t="n">
        <f aca="false">IF($A71&gt;$B$12,"",C71-F71)</f>
        <v>377400.183459865</v>
      </c>
      <c r="H71" s="21" t="n">
        <f aca="false">IF($A71&gt;$B$12,"",SUM($E$20:E71))</f>
        <v>105469.361148555</v>
      </c>
    </row>
    <row r="72" customFormat="false" ht="15" hidden="false" customHeight="false" outlineLevel="0" collapsed="false">
      <c r="A72" s="16" t="n">
        <v>53</v>
      </c>
      <c r="B72" s="17" t="n">
        <f aca="false">IF($A72&gt;$B$12,"",EDATE($B$9,($A72-1)*12/$B$8))</f>
        <v>47849</v>
      </c>
      <c r="C72" s="18" t="n">
        <f aca="false">IF($A72&gt;$B$12,"",G71)</f>
        <v>377400.183459865</v>
      </c>
      <c r="D72" s="18" t="n">
        <f aca="false">IF($A72&gt;$B$12,"",$B$14)</f>
        <v>2462.86880170557</v>
      </c>
      <c r="E72" s="18" t="n">
        <f aca="false">IF($A72&gt;$B$12,"",IPMT($B$13,$A72,$B$12,-$B$5))</f>
        <v>1965.62595552013</v>
      </c>
      <c r="F72" s="18" t="n">
        <f aca="false">IF($A72&gt;$B$12,"",PPMT($B$13,$A72,$B$12,-$B$5))</f>
        <v>497.242846185433</v>
      </c>
      <c r="G72" s="18" t="n">
        <f aca="false">IF($A72&gt;$B$12,"",C72-F72)</f>
        <v>376902.94061368</v>
      </c>
      <c r="H72" s="18" t="n">
        <f aca="false">IF($A72&gt;$B$12,"",SUM($E$20:E72))</f>
        <v>107434.987104075</v>
      </c>
    </row>
    <row r="73" customFormat="false" ht="15" hidden="false" customHeight="false" outlineLevel="0" collapsed="false">
      <c r="A73" s="19" t="n">
        <v>54</v>
      </c>
      <c r="B73" s="20" t="n">
        <f aca="false">IF($A73&gt;$B$12,"",EDATE($B$9,($A73-1)*12/$B$8))</f>
        <v>47880</v>
      </c>
      <c r="C73" s="21" t="n">
        <f aca="false">IF($A73&gt;$B$12,"",G72)</f>
        <v>376902.94061368</v>
      </c>
      <c r="D73" s="21" t="n">
        <f aca="false">IF($A73&gt;$B$12,"",$B$14)</f>
        <v>2462.86880170557</v>
      </c>
      <c r="E73" s="21" t="n">
        <f aca="false">IF($A73&gt;$B$12,"",IPMT($B$13,$A73,$B$12,-$B$5))</f>
        <v>1963.03614902958</v>
      </c>
      <c r="F73" s="21" t="n">
        <f aca="false">IF($A73&gt;$B$12,"",PPMT($B$13,$A73,$B$12,-$B$5))</f>
        <v>499.832652675982</v>
      </c>
      <c r="G73" s="21" t="n">
        <f aca="false">IF($A73&gt;$B$12,"",C73-F73)</f>
        <v>376403.107961004</v>
      </c>
      <c r="H73" s="21" t="n">
        <f aca="false">IF($A73&gt;$B$12,"",SUM($E$20:E73))</f>
        <v>109398.023253104</v>
      </c>
    </row>
    <row r="74" customFormat="false" ht="15" hidden="false" customHeight="false" outlineLevel="0" collapsed="false">
      <c r="A74" s="16" t="n">
        <v>55</v>
      </c>
      <c r="B74" s="17" t="n">
        <f aca="false">IF($A74&gt;$B$12,"",EDATE($B$9,($A74-1)*12/$B$8))</f>
        <v>47908</v>
      </c>
      <c r="C74" s="18" t="n">
        <f aca="false">IF($A74&gt;$B$12,"",G73)</f>
        <v>376403.107961004</v>
      </c>
      <c r="D74" s="18" t="n">
        <f aca="false">IF($A74&gt;$B$12,"",$B$14)</f>
        <v>2462.86880170557</v>
      </c>
      <c r="E74" s="18" t="n">
        <f aca="false">IF($A74&gt;$B$12,"",IPMT($B$13,$A74,$B$12,-$B$5))</f>
        <v>1960.43285396356</v>
      </c>
      <c r="F74" s="18" t="n">
        <f aca="false">IF($A74&gt;$B$12,"",PPMT($B$13,$A74,$B$12,-$B$5))</f>
        <v>502.435947742003</v>
      </c>
      <c r="G74" s="18" t="n">
        <f aca="false">IF($A74&gt;$B$12,"",C74-F74)</f>
        <v>375900.672013262</v>
      </c>
      <c r="H74" s="18" t="n">
        <f aca="false">IF($A74&gt;$B$12,"",SUM($E$20:E74))</f>
        <v>111358.456107068</v>
      </c>
    </row>
    <row r="75" customFormat="false" ht="15" hidden="false" customHeight="false" outlineLevel="0" collapsed="false">
      <c r="A75" s="19" t="n">
        <v>56</v>
      </c>
      <c r="B75" s="20" t="n">
        <f aca="false">IF($A75&gt;$B$12,"",EDATE($B$9,($A75-1)*12/$B$8))</f>
        <v>47939</v>
      </c>
      <c r="C75" s="21" t="n">
        <f aca="false">IF($A75&gt;$B$12,"",G74)</f>
        <v>375900.672013262</v>
      </c>
      <c r="D75" s="21" t="n">
        <f aca="false">IF($A75&gt;$B$12,"",$B$14)</f>
        <v>2462.86880170557</v>
      </c>
      <c r="E75" s="21" t="n">
        <f aca="false">IF($A75&gt;$B$12,"",IPMT($B$13,$A75,$B$12,-$B$5))</f>
        <v>1957.81600006907</v>
      </c>
      <c r="F75" s="21" t="n">
        <f aca="false">IF($A75&gt;$B$12,"",PPMT($B$13,$A75,$B$12,-$B$5))</f>
        <v>505.052801636493</v>
      </c>
      <c r="G75" s="21" t="n">
        <f aca="false">IF($A75&gt;$B$12,"",C75-F75)</f>
        <v>375395.619211625</v>
      </c>
      <c r="H75" s="21" t="n">
        <f aca="false">IF($A75&gt;$B$12,"",SUM($E$20:E75))</f>
        <v>113316.272107137</v>
      </c>
    </row>
    <row r="76" customFormat="false" ht="15" hidden="false" customHeight="false" outlineLevel="0" collapsed="false">
      <c r="A76" s="16" t="n">
        <v>57</v>
      </c>
      <c r="B76" s="17" t="n">
        <f aca="false">IF($A76&gt;$B$12,"",EDATE($B$9,($A76-1)*12/$B$8))</f>
        <v>47969</v>
      </c>
      <c r="C76" s="18" t="n">
        <f aca="false">IF($A76&gt;$B$12,"",G75)</f>
        <v>375395.619211625</v>
      </c>
      <c r="D76" s="18" t="n">
        <f aca="false">IF($A76&gt;$B$12,"",$B$14)</f>
        <v>2462.86880170557</v>
      </c>
      <c r="E76" s="18" t="n">
        <f aca="false">IF($A76&gt;$B$12,"",IPMT($B$13,$A76,$B$12,-$B$5))</f>
        <v>1955.18551672722</v>
      </c>
      <c r="F76" s="18" t="n">
        <f aca="false">IF($A76&gt;$B$12,"",PPMT($B$13,$A76,$B$12,-$B$5))</f>
        <v>507.68328497835</v>
      </c>
      <c r="G76" s="18" t="n">
        <f aca="false">IF($A76&gt;$B$12,"",C76-F76)</f>
        <v>374887.935926647</v>
      </c>
      <c r="H76" s="18" t="n">
        <f aca="false">IF($A76&gt;$B$12,"",SUM($E$20:E76))</f>
        <v>115271.457623864</v>
      </c>
    </row>
    <row r="77" customFormat="false" ht="15" hidden="false" customHeight="false" outlineLevel="0" collapsed="false">
      <c r="A77" s="19" t="n">
        <v>58</v>
      </c>
      <c r="B77" s="20" t="n">
        <f aca="false">IF($A77&gt;$B$12,"",EDATE($B$9,($A77-1)*12/$B$8))</f>
        <v>48000</v>
      </c>
      <c r="C77" s="21" t="n">
        <f aca="false">IF($A77&gt;$B$12,"",G76)</f>
        <v>374887.935926647</v>
      </c>
      <c r="D77" s="21" t="n">
        <f aca="false">IF($A77&gt;$B$12,"",$B$14)</f>
        <v>2462.86880170557</v>
      </c>
      <c r="E77" s="21" t="n">
        <f aca="false">IF($A77&gt;$B$12,"",IPMT($B$13,$A77,$B$12,-$B$5))</f>
        <v>1952.54133295129</v>
      </c>
      <c r="F77" s="21" t="n">
        <f aca="false">IF($A77&gt;$B$12,"",PPMT($B$13,$A77,$B$12,-$B$5))</f>
        <v>510.327468754278</v>
      </c>
      <c r="G77" s="21" t="n">
        <f aca="false">IF($A77&gt;$B$12,"",C77-F77)</f>
        <v>374377.608457893</v>
      </c>
      <c r="H77" s="21" t="n">
        <f aca="false">IF($A77&gt;$B$12,"",SUM($E$20:E77))</f>
        <v>117223.998956815</v>
      </c>
    </row>
    <row r="78" customFormat="false" ht="15" hidden="false" customHeight="false" outlineLevel="0" collapsed="false">
      <c r="A78" s="16" t="n">
        <v>59</v>
      </c>
      <c r="B78" s="17" t="n">
        <f aca="false">IF($A78&gt;$B$12,"",EDATE($B$9,($A78-1)*12/$B$8))</f>
        <v>48030</v>
      </c>
      <c r="C78" s="18" t="n">
        <f aca="false">IF($A78&gt;$B$12,"",G77)</f>
        <v>374377.608457893</v>
      </c>
      <c r="D78" s="18" t="n">
        <f aca="false">IF($A78&gt;$B$12,"",$B$14)</f>
        <v>2462.86880170557</v>
      </c>
      <c r="E78" s="18" t="n">
        <f aca="false">IF($A78&gt;$B$12,"",IPMT($B$13,$A78,$B$12,-$B$5))</f>
        <v>1949.88337738486</v>
      </c>
      <c r="F78" s="18" t="n">
        <f aca="false">IF($A78&gt;$B$12,"",PPMT($B$13,$A78,$B$12,-$B$5))</f>
        <v>512.985424320707</v>
      </c>
      <c r="G78" s="18" t="n">
        <f aca="false">IF($A78&gt;$B$12,"",C78-F78)</f>
        <v>373864.623033572</v>
      </c>
      <c r="H78" s="18" t="n">
        <f aca="false">IF($A78&gt;$B$12,"",SUM($E$20:E78))</f>
        <v>119173.8823342</v>
      </c>
    </row>
    <row r="79" customFormat="false" ht="15" hidden="false" customHeight="false" outlineLevel="0" collapsed="false">
      <c r="A79" s="19" t="n">
        <v>60</v>
      </c>
      <c r="B79" s="20" t="n">
        <f aca="false">IF($A79&gt;$B$12,"",EDATE($B$9,($A79-1)*12/$B$8))</f>
        <v>48061</v>
      </c>
      <c r="C79" s="21" t="n">
        <f aca="false">IF($A79&gt;$B$12,"",G78)</f>
        <v>373864.623033572</v>
      </c>
      <c r="D79" s="21" t="n">
        <f aca="false">IF($A79&gt;$B$12,"",$B$14)</f>
        <v>2462.86880170557</v>
      </c>
      <c r="E79" s="21" t="n">
        <f aca="false">IF($A79&gt;$B$12,"",IPMT($B$13,$A79,$B$12,-$B$5))</f>
        <v>1947.21157829986</v>
      </c>
      <c r="F79" s="21" t="n">
        <f aca="false">IF($A79&gt;$B$12,"",PPMT($B$13,$A79,$B$12,-$B$5))</f>
        <v>515.657223405711</v>
      </c>
      <c r="G79" s="21" t="n">
        <f aca="false">IF($A79&gt;$B$12,"",C79-F79)</f>
        <v>373348.965810166</v>
      </c>
      <c r="H79" s="21" t="n">
        <f aca="false">IF($A79&gt;$B$12,"",SUM($E$20:E79))</f>
        <v>121121.0939125</v>
      </c>
    </row>
    <row r="80" customFormat="false" ht="15" hidden="false" customHeight="false" outlineLevel="0" collapsed="false">
      <c r="A80" s="16" t="n">
        <v>61</v>
      </c>
      <c r="B80" s="17" t="n">
        <f aca="false">IF($A80&gt;$B$12,"",EDATE($B$9,($A80-1)*12/$B$8))</f>
        <v>48092</v>
      </c>
      <c r="C80" s="18" t="n">
        <f aca="false">IF($A80&gt;$B$12,"",G79)</f>
        <v>373348.965810166</v>
      </c>
      <c r="D80" s="18" t="n">
        <f aca="false">IF($A80&gt;$B$12,"",$B$14)</f>
        <v>2462.86880170557</v>
      </c>
      <c r="E80" s="18" t="n">
        <f aca="false">IF($A80&gt;$B$12,"",IPMT($B$13,$A80,$B$12,-$B$5))</f>
        <v>1944.52586359462</v>
      </c>
      <c r="F80" s="18" t="n">
        <f aca="false">IF($A80&gt;$B$12,"",PPMT($B$13,$A80,$B$12,-$B$5))</f>
        <v>518.342938110948</v>
      </c>
      <c r="G80" s="18" t="n">
        <f aca="false">IF($A80&gt;$B$12,"",C80-F80)</f>
        <v>372830.622872055</v>
      </c>
      <c r="H80" s="18" t="n">
        <f aca="false">IF($A80&gt;$B$12,"",SUM($E$20:E80))</f>
        <v>123065.619776095</v>
      </c>
    </row>
    <row r="81" customFormat="false" ht="15" hidden="false" customHeight="false" outlineLevel="0" collapsed="false">
      <c r="A81" s="19" t="n">
        <v>62</v>
      </c>
      <c r="B81" s="20" t="n">
        <f aca="false">IF($A81&gt;$B$12,"",EDATE($B$9,($A81-1)*12/$B$8))</f>
        <v>48122</v>
      </c>
      <c r="C81" s="21" t="n">
        <f aca="false">IF($A81&gt;$B$12,"",G80)</f>
        <v>372830.622872055</v>
      </c>
      <c r="D81" s="21" t="n">
        <f aca="false">IF($A81&gt;$B$12,"",$B$14)</f>
        <v>2462.86880170557</v>
      </c>
      <c r="E81" s="21" t="n">
        <f aca="false">IF($A81&gt;$B$12,"",IPMT($B$13,$A81,$B$12,-$B$5))</f>
        <v>1941.82616079196</v>
      </c>
      <c r="F81" s="21" t="n">
        <f aca="false">IF($A81&gt;$B$12,"",PPMT($B$13,$A81,$B$12,-$B$5))</f>
        <v>521.04264091361</v>
      </c>
      <c r="G81" s="21" t="n">
        <f aca="false">IF($A81&gt;$B$12,"",C81-F81)</f>
        <v>372309.580231142</v>
      </c>
      <c r="H81" s="21" t="n">
        <f aca="false">IF($A81&gt;$B$12,"",SUM($E$20:E81))</f>
        <v>125007.445936887</v>
      </c>
    </row>
    <row r="82" customFormat="false" ht="15" hidden="false" customHeight="false" outlineLevel="0" collapsed="false">
      <c r="A82" s="16" t="n">
        <v>63</v>
      </c>
      <c r="B82" s="17" t="n">
        <f aca="false">IF($A82&gt;$B$12,"",EDATE($B$9,($A82-1)*12/$B$8))</f>
        <v>48153</v>
      </c>
      <c r="C82" s="18" t="n">
        <f aca="false">IF($A82&gt;$B$12,"",G81)</f>
        <v>372309.580231142</v>
      </c>
      <c r="D82" s="18" t="n">
        <f aca="false">IF($A82&gt;$B$12,"",$B$14)</f>
        <v>2462.86880170557</v>
      </c>
      <c r="E82" s="18" t="n">
        <f aca="false">IF($A82&gt;$B$12,"",IPMT($B$13,$A82,$B$12,-$B$5))</f>
        <v>1939.1123970372</v>
      </c>
      <c r="F82" s="18" t="n">
        <f aca="false">IF($A82&gt;$B$12,"",PPMT($B$13,$A82,$B$12,-$B$5))</f>
        <v>523.756404668368</v>
      </c>
      <c r="G82" s="18" t="n">
        <f aca="false">IF($A82&gt;$B$12,"",C82-F82)</f>
        <v>371785.823826473</v>
      </c>
      <c r="H82" s="18" t="n">
        <f aca="false">IF($A82&gt;$B$12,"",SUM($E$20:E82))</f>
        <v>126946.558333924</v>
      </c>
    </row>
    <row r="83" customFormat="false" ht="15" hidden="false" customHeight="false" outlineLevel="0" collapsed="false">
      <c r="A83" s="19" t="n">
        <v>64</v>
      </c>
      <c r="B83" s="20" t="n">
        <f aca="false">IF($A83&gt;$B$12,"",EDATE($B$9,($A83-1)*12/$B$8))</f>
        <v>48183</v>
      </c>
      <c r="C83" s="21" t="n">
        <f aca="false">IF($A83&gt;$B$12,"",G82)</f>
        <v>371785.823826473</v>
      </c>
      <c r="D83" s="21" t="n">
        <f aca="false">IF($A83&gt;$B$12,"",$B$14)</f>
        <v>2462.86880170557</v>
      </c>
      <c r="E83" s="21" t="n">
        <f aca="false">IF($A83&gt;$B$12,"",IPMT($B$13,$A83,$B$12,-$B$5))</f>
        <v>1936.38449909622</v>
      </c>
      <c r="F83" s="21" t="n">
        <f aca="false">IF($A83&gt;$B$12,"",PPMT($B$13,$A83,$B$12,-$B$5))</f>
        <v>526.484302609349</v>
      </c>
      <c r="G83" s="21" t="n">
        <f aca="false">IF($A83&gt;$B$12,"",C83-F83)</f>
        <v>371259.339523864</v>
      </c>
      <c r="H83" s="21" t="n">
        <f aca="false">IF($A83&gt;$B$12,"",SUM($E$20:E83))</f>
        <v>128882.94283302</v>
      </c>
    </row>
    <row r="84" customFormat="false" ht="15" hidden="false" customHeight="false" outlineLevel="0" collapsed="false">
      <c r="A84" s="16" t="n">
        <v>65</v>
      </c>
      <c r="B84" s="17" t="n">
        <f aca="false">IF($A84&gt;$B$12,"",EDATE($B$9,($A84-1)*12/$B$8))</f>
        <v>48214</v>
      </c>
      <c r="C84" s="18" t="n">
        <f aca="false">IF($A84&gt;$B$12,"",G83)</f>
        <v>371259.339523864</v>
      </c>
      <c r="D84" s="18" t="n">
        <f aca="false">IF($A84&gt;$B$12,"",$B$14)</f>
        <v>2462.86880170557</v>
      </c>
      <c r="E84" s="18" t="n">
        <f aca="false">IF($A84&gt;$B$12,"",IPMT($B$13,$A84,$B$12,-$B$5))</f>
        <v>1933.64239335346</v>
      </c>
      <c r="F84" s="18" t="n">
        <f aca="false">IF($A84&gt;$B$12,"",PPMT($B$13,$A84,$B$12,-$B$5))</f>
        <v>529.226408352106</v>
      </c>
      <c r="G84" s="18" t="n">
        <f aca="false">IF($A84&gt;$B$12,"",C84-F84)</f>
        <v>370730.113115512</v>
      </c>
      <c r="H84" s="18" t="n">
        <f aca="false">IF($A84&gt;$B$12,"",SUM($E$20:E84))</f>
        <v>130816.585226374</v>
      </c>
    </row>
    <row r="85" customFormat="false" ht="15" hidden="false" customHeight="false" outlineLevel="0" collapsed="false">
      <c r="A85" s="19" t="n">
        <v>66</v>
      </c>
      <c r="B85" s="20" t="n">
        <f aca="false">IF($A85&gt;$B$12,"",EDATE($B$9,($A85-1)*12/$B$8))</f>
        <v>48245</v>
      </c>
      <c r="C85" s="21" t="n">
        <f aca="false">IF($A85&gt;$B$12,"",G84)</f>
        <v>370730.113115512</v>
      </c>
      <c r="D85" s="21" t="n">
        <f aca="false">IF($A85&gt;$B$12,"",$B$14)</f>
        <v>2462.86880170557</v>
      </c>
      <c r="E85" s="21" t="n">
        <f aca="false">IF($A85&gt;$B$12,"",IPMT($B$13,$A85,$B$12,-$B$5))</f>
        <v>1930.88600580996</v>
      </c>
      <c r="F85" s="21" t="n">
        <f aca="false">IF($A85&gt;$B$12,"",PPMT($B$13,$A85,$B$12,-$B$5))</f>
        <v>531.982795895607</v>
      </c>
      <c r="G85" s="21" t="n">
        <f aca="false">IF($A85&gt;$B$12,"",C85-F85)</f>
        <v>370198.130319616</v>
      </c>
      <c r="H85" s="21" t="n">
        <f aca="false">IF($A85&gt;$B$12,"",SUM($E$20:E85))</f>
        <v>132747.471232184</v>
      </c>
    </row>
    <row r="86" customFormat="false" ht="15" hidden="false" customHeight="false" outlineLevel="0" collapsed="false">
      <c r="A86" s="16" t="n">
        <v>67</v>
      </c>
      <c r="B86" s="17" t="n">
        <f aca="false">IF($A86&gt;$B$12,"",EDATE($B$9,($A86-1)*12/$B$8))</f>
        <v>48274</v>
      </c>
      <c r="C86" s="18" t="n">
        <f aca="false">IF($A86&gt;$B$12,"",G85)</f>
        <v>370198.130319616</v>
      </c>
      <c r="D86" s="18" t="n">
        <f aca="false">IF($A86&gt;$B$12,"",$B$14)</f>
        <v>2462.86880170557</v>
      </c>
      <c r="E86" s="18" t="n">
        <f aca="false">IF($A86&gt;$B$12,"",IPMT($B$13,$A86,$B$12,-$B$5))</f>
        <v>1928.11526208134</v>
      </c>
      <c r="F86" s="18" t="n">
        <f aca="false">IF($A86&gt;$B$12,"",PPMT($B$13,$A86,$B$12,-$B$5))</f>
        <v>534.753539624229</v>
      </c>
      <c r="G86" s="18" t="n">
        <f aca="false">IF($A86&gt;$B$12,"",C86-F86)</f>
        <v>369663.376779992</v>
      </c>
      <c r="H86" s="18" t="n">
        <f aca="false">IF($A86&gt;$B$12,"",SUM($E$20:E86))</f>
        <v>134675.586494265</v>
      </c>
    </row>
    <row r="87" customFormat="false" ht="15" hidden="false" customHeight="false" outlineLevel="0" collapsed="false">
      <c r="A87" s="19" t="n">
        <v>68</v>
      </c>
      <c r="B87" s="20" t="n">
        <f aca="false">IF($A87&gt;$B$12,"",EDATE($B$9,($A87-1)*12/$B$8))</f>
        <v>48305</v>
      </c>
      <c r="C87" s="21" t="n">
        <f aca="false">IF($A87&gt;$B$12,"",G86)</f>
        <v>369663.376779992</v>
      </c>
      <c r="D87" s="21" t="n">
        <f aca="false">IF($A87&gt;$B$12,"",$B$14)</f>
        <v>2462.86880170557</v>
      </c>
      <c r="E87" s="21" t="n">
        <f aca="false">IF($A87&gt;$B$12,"",IPMT($B$13,$A87,$B$12,-$B$5))</f>
        <v>1925.33008739579</v>
      </c>
      <c r="F87" s="21" t="n">
        <f aca="false">IF($A87&gt;$B$12,"",PPMT($B$13,$A87,$B$12,-$B$5))</f>
        <v>537.538714309772</v>
      </c>
      <c r="G87" s="21" t="n">
        <f aca="false">IF($A87&gt;$B$12,"",C87-F87)</f>
        <v>369125.838065682</v>
      </c>
      <c r="H87" s="21" t="n">
        <f aca="false">IF($A87&gt;$B$12,"",SUM($E$20:E87))</f>
        <v>136600.916581661</v>
      </c>
    </row>
    <row r="88" customFormat="false" ht="15" hidden="false" customHeight="false" outlineLevel="0" collapsed="false">
      <c r="A88" s="16" t="n">
        <v>69</v>
      </c>
      <c r="B88" s="17" t="n">
        <f aca="false">IF($A88&gt;$B$12,"",EDATE($B$9,($A88-1)*12/$B$8))</f>
        <v>48335</v>
      </c>
      <c r="C88" s="18" t="n">
        <f aca="false">IF($A88&gt;$B$12,"",G87)</f>
        <v>369125.838065682</v>
      </c>
      <c r="D88" s="18" t="n">
        <f aca="false">IF($A88&gt;$B$12,"",$B$14)</f>
        <v>2462.86880170557</v>
      </c>
      <c r="E88" s="18" t="n">
        <f aca="false">IF($A88&gt;$B$12,"",IPMT($B$13,$A88,$B$12,-$B$5))</f>
        <v>1922.5304065921</v>
      </c>
      <c r="F88" s="18" t="n">
        <f aca="false">IF($A88&gt;$B$12,"",PPMT($B$13,$A88,$B$12,-$B$5))</f>
        <v>540.338395113469</v>
      </c>
      <c r="G88" s="18" t="n">
        <f aca="false">IF($A88&gt;$B$12,"",C88-F88)</f>
        <v>368585.499670569</v>
      </c>
      <c r="H88" s="18" t="n">
        <f aca="false">IF($A88&gt;$B$12,"",SUM($E$20:E88))</f>
        <v>138523.446988253</v>
      </c>
    </row>
    <row r="89" customFormat="false" ht="15" hidden="false" customHeight="false" outlineLevel="0" collapsed="false">
      <c r="A89" s="19" t="n">
        <v>70</v>
      </c>
      <c r="B89" s="20" t="n">
        <f aca="false">IF($A89&gt;$B$12,"",EDATE($B$9,($A89-1)*12/$B$8))</f>
        <v>48366</v>
      </c>
      <c r="C89" s="21" t="n">
        <f aca="false">IF($A89&gt;$B$12,"",G88)</f>
        <v>368585.499670569</v>
      </c>
      <c r="D89" s="21" t="n">
        <f aca="false">IF($A89&gt;$B$12,"",$B$14)</f>
        <v>2462.86880170557</v>
      </c>
      <c r="E89" s="21" t="n">
        <f aca="false">IF($A89&gt;$B$12,"",IPMT($B$13,$A89,$B$12,-$B$5))</f>
        <v>1919.71614411755</v>
      </c>
      <c r="F89" s="21" t="n">
        <f aca="false">IF($A89&gt;$B$12,"",PPMT($B$13,$A89,$B$12,-$B$5))</f>
        <v>543.152657588018</v>
      </c>
      <c r="G89" s="21" t="n">
        <f aca="false">IF($A89&gt;$B$12,"",C89-F89)</f>
        <v>368042.347012981</v>
      </c>
      <c r="H89" s="21" t="n">
        <f aca="false">IF($A89&gt;$B$12,"",SUM($E$20:E89))</f>
        <v>140443.16313237</v>
      </c>
    </row>
    <row r="90" customFormat="false" ht="15" hidden="false" customHeight="false" outlineLevel="0" collapsed="false">
      <c r="A90" s="16" t="n">
        <v>71</v>
      </c>
      <c r="B90" s="17" t="n">
        <f aca="false">IF($A90&gt;$B$12,"",EDATE($B$9,($A90-1)*12/$B$8))</f>
        <v>48396</v>
      </c>
      <c r="C90" s="18" t="n">
        <f aca="false">IF($A90&gt;$B$12,"",G89)</f>
        <v>368042.347012981</v>
      </c>
      <c r="D90" s="18" t="n">
        <f aca="false">IF($A90&gt;$B$12,"",$B$14)</f>
        <v>2462.86880170557</v>
      </c>
      <c r="E90" s="18" t="n">
        <f aca="false">IF($A90&gt;$B$12,"",IPMT($B$13,$A90,$B$12,-$B$5))</f>
        <v>1916.88722402594</v>
      </c>
      <c r="F90" s="18" t="n">
        <f aca="false">IF($A90&gt;$B$12,"",PPMT($B$13,$A90,$B$12,-$B$5))</f>
        <v>545.981577679622</v>
      </c>
      <c r="G90" s="18" t="n">
        <f aca="false">IF($A90&gt;$B$12,"",C90-F90)</f>
        <v>367496.365435301</v>
      </c>
      <c r="H90" s="18" t="n">
        <f aca="false">IF($A90&gt;$B$12,"",SUM($E$20:E90))</f>
        <v>142360.050356396</v>
      </c>
    </row>
    <row r="91" customFormat="false" ht="15" hidden="false" customHeight="false" outlineLevel="0" collapsed="false">
      <c r="A91" s="19" t="n">
        <v>72</v>
      </c>
      <c r="B91" s="20" t="n">
        <f aca="false">IF($A91&gt;$B$12,"",EDATE($B$9,($A91-1)*12/$B$8))</f>
        <v>48427</v>
      </c>
      <c r="C91" s="21" t="n">
        <f aca="false">IF($A91&gt;$B$12,"",G90)</f>
        <v>367496.365435301</v>
      </c>
      <c r="D91" s="21" t="n">
        <f aca="false">IF($A91&gt;$B$12,"",$B$14)</f>
        <v>2462.86880170557</v>
      </c>
      <c r="E91" s="21" t="n">
        <f aca="false">IF($A91&gt;$B$12,"",IPMT($B$13,$A91,$B$12,-$B$5))</f>
        <v>1914.04356997553</v>
      </c>
      <c r="F91" s="21" t="n">
        <f aca="false">IF($A91&gt;$B$12,"",PPMT($B$13,$A91,$B$12,-$B$5))</f>
        <v>548.825231730037</v>
      </c>
      <c r="G91" s="21" t="n">
        <f aca="false">IF($A91&gt;$B$12,"",C91-F91)</f>
        <v>366947.540203571</v>
      </c>
      <c r="H91" s="21" t="n">
        <f aca="false">IF($A91&gt;$B$12,"",SUM($E$20:E91))</f>
        <v>144274.093926372</v>
      </c>
    </row>
    <row r="92" customFormat="false" ht="15" hidden="false" customHeight="false" outlineLevel="0" collapsed="false">
      <c r="A92" s="16" t="n">
        <v>73</v>
      </c>
      <c r="B92" s="17" t="n">
        <f aca="false">IF($A92&gt;$B$12,"",EDATE($B$9,($A92-1)*12/$B$8))</f>
        <v>48458</v>
      </c>
      <c r="C92" s="18" t="n">
        <f aca="false">IF($A92&gt;$B$12,"",G91)</f>
        <v>366947.540203571</v>
      </c>
      <c r="D92" s="18" t="n">
        <f aca="false">IF($A92&gt;$B$12,"",$B$14)</f>
        <v>2462.86880170557</v>
      </c>
      <c r="E92" s="18" t="n">
        <f aca="false">IF($A92&gt;$B$12,"",IPMT($B$13,$A92,$B$12,-$B$5))</f>
        <v>1911.18510522694</v>
      </c>
      <c r="F92" s="18" t="n">
        <f aca="false">IF($A92&gt;$B$12,"",PPMT($B$13,$A92,$B$12,-$B$5))</f>
        <v>551.683696478631</v>
      </c>
      <c r="G92" s="18" t="n">
        <f aca="false">IF($A92&gt;$B$12,"",C92-F92)</f>
        <v>366395.856507093</v>
      </c>
      <c r="H92" s="18" t="n">
        <f aca="false">IF($A92&gt;$B$12,"",SUM($E$20:E92))</f>
        <v>146185.279031599</v>
      </c>
    </row>
    <row r="93" customFormat="false" ht="15" hidden="false" customHeight="false" outlineLevel="0" collapsed="false">
      <c r="A93" s="19" t="n">
        <v>74</v>
      </c>
      <c r="B93" s="20" t="n">
        <f aca="false">IF($A93&gt;$B$12,"",EDATE($B$9,($A93-1)*12/$B$8))</f>
        <v>48488</v>
      </c>
      <c r="C93" s="21" t="n">
        <f aca="false">IF($A93&gt;$B$12,"",G92)</f>
        <v>366395.856507093</v>
      </c>
      <c r="D93" s="21" t="n">
        <f aca="false">IF($A93&gt;$B$12,"",$B$14)</f>
        <v>2462.86880170557</v>
      </c>
      <c r="E93" s="21" t="n">
        <f aca="false">IF($A93&gt;$B$12,"",IPMT($B$13,$A93,$B$12,-$B$5))</f>
        <v>1908.31175264111</v>
      </c>
      <c r="F93" s="21" t="n">
        <f aca="false">IF($A93&gt;$B$12,"",PPMT($B$13,$A93,$B$12,-$B$5))</f>
        <v>554.557049064457</v>
      </c>
      <c r="G93" s="21" t="n">
        <f aca="false">IF($A93&gt;$B$12,"",C93-F93)</f>
        <v>365841.299458028</v>
      </c>
      <c r="H93" s="21" t="n">
        <f aca="false">IF($A93&gt;$B$12,"",SUM($E$20:E93))</f>
        <v>148093.59078424</v>
      </c>
    </row>
    <row r="94" customFormat="false" ht="15" hidden="false" customHeight="false" outlineLevel="0" collapsed="false">
      <c r="A94" s="16" t="n">
        <v>75</v>
      </c>
      <c r="B94" s="17" t="n">
        <f aca="false">IF($A94&gt;$B$12,"",EDATE($B$9,($A94-1)*12/$B$8))</f>
        <v>48519</v>
      </c>
      <c r="C94" s="18" t="n">
        <f aca="false">IF($A94&gt;$B$12,"",G93)</f>
        <v>365841.299458028</v>
      </c>
      <c r="D94" s="18" t="n">
        <f aca="false">IF($A94&gt;$B$12,"",$B$14)</f>
        <v>2462.86880170557</v>
      </c>
      <c r="E94" s="18" t="n">
        <f aca="false">IF($A94&gt;$B$12,"",IPMT($B$13,$A94,$B$12,-$B$5))</f>
        <v>1905.42343467723</v>
      </c>
      <c r="F94" s="18" t="n">
        <f aca="false">IF($A94&gt;$B$12,"",PPMT($B$13,$A94,$B$12,-$B$5))</f>
        <v>557.445367028335</v>
      </c>
      <c r="G94" s="18" t="n">
        <f aca="false">IF($A94&gt;$B$12,"",C94-F94)</f>
        <v>365283.854091</v>
      </c>
      <c r="H94" s="18" t="n">
        <f aca="false">IF($A94&gt;$B$12,"",SUM($E$20:E94))</f>
        <v>149999.014218917</v>
      </c>
    </row>
    <row r="95" customFormat="false" ht="15" hidden="false" customHeight="false" outlineLevel="0" collapsed="false">
      <c r="A95" s="19" t="n">
        <v>76</v>
      </c>
      <c r="B95" s="20" t="n">
        <f aca="false">IF($A95&gt;$B$12,"",EDATE($B$9,($A95-1)*12/$B$8))</f>
        <v>48549</v>
      </c>
      <c r="C95" s="21" t="n">
        <f aca="false">IF($A95&gt;$B$12,"",G94)</f>
        <v>365283.854091</v>
      </c>
      <c r="D95" s="21" t="n">
        <f aca="false">IF($A95&gt;$B$12,"",$B$14)</f>
        <v>2462.86880170557</v>
      </c>
      <c r="E95" s="21" t="n">
        <f aca="false">IF($A95&gt;$B$12,"",IPMT($B$13,$A95,$B$12,-$B$5))</f>
        <v>1902.52007339063</v>
      </c>
      <c r="F95" s="21" t="n">
        <f aca="false">IF($A95&gt;$B$12,"",PPMT($B$13,$A95,$B$12,-$B$5))</f>
        <v>560.34872831494</v>
      </c>
      <c r="G95" s="21" t="n">
        <f aca="false">IF($A95&gt;$B$12,"",C95-F95)</f>
        <v>364723.505362685</v>
      </c>
      <c r="H95" s="21" t="n">
        <f aca="false">IF($A95&gt;$B$12,"",SUM($E$20:E95))</f>
        <v>151901.534292308</v>
      </c>
    </row>
    <row r="96" customFormat="false" ht="15" hidden="false" customHeight="false" outlineLevel="0" collapsed="false">
      <c r="A96" s="16" t="n">
        <v>77</v>
      </c>
      <c r="B96" s="17" t="n">
        <f aca="false">IF($A96&gt;$B$12,"",EDATE($B$9,($A96-1)*12/$B$8))</f>
        <v>48580</v>
      </c>
      <c r="C96" s="18" t="n">
        <f aca="false">IF($A96&gt;$B$12,"",G95)</f>
        <v>364723.505362685</v>
      </c>
      <c r="D96" s="18" t="n">
        <f aca="false">IF($A96&gt;$B$12,"",$B$14)</f>
        <v>2462.86880170557</v>
      </c>
      <c r="E96" s="18" t="n">
        <f aca="false">IF($A96&gt;$B$12,"",IPMT($B$13,$A96,$B$12,-$B$5))</f>
        <v>1899.60159043065</v>
      </c>
      <c r="F96" s="18" t="n">
        <f aca="false">IF($A96&gt;$B$12,"",PPMT($B$13,$A96,$B$12,-$B$5))</f>
        <v>563.267211274914</v>
      </c>
      <c r="G96" s="18" t="n">
        <f aca="false">IF($A96&gt;$B$12,"",C96-F96)</f>
        <v>364160.23815141</v>
      </c>
      <c r="H96" s="18" t="n">
        <f aca="false">IF($A96&gt;$B$12,"",SUM($E$20:E96))</f>
        <v>153801.135882738</v>
      </c>
    </row>
    <row r="97" customFormat="false" ht="15" hidden="false" customHeight="false" outlineLevel="0" collapsed="false">
      <c r="A97" s="19" t="n">
        <v>78</v>
      </c>
      <c r="B97" s="20" t="n">
        <f aca="false">IF($A97&gt;$B$12,"",EDATE($B$9,($A97-1)*12/$B$8))</f>
        <v>48611</v>
      </c>
      <c r="C97" s="21" t="n">
        <f aca="false">IF($A97&gt;$B$12,"",G96)</f>
        <v>364160.23815141</v>
      </c>
      <c r="D97" s="21" t="n">
        <f aca="false">IF($A97&gt;$B$12,"",$B$14)</f>
        <v>2462.86880170557</v>
      </c>
      <c r="E97" s="21" t="n">
        <f aca="false">IF($A97&gt;$B$12,"",IPMT($B$13,$A97,$B$12,-$B$5))</f>
        <v>1896.6679070386</v>
      </c>
      <c r="F97" s="21" t="n">
        <f aca="false">IF($A97&gt;$B$12,"",PPMT($B$13,$A97,$B$12,-$B$5))</f>
        <v>566.200894666971</v>
      </c>
      <c r="G97" s="21" t="n">
        <f aca="false">IF($A97&gt;$B$12,"",C97-F97)</f>
        <v>363594.037256743</v>
      </c>
      <c r="H97" s="21" t="n">
        <f aca="false">IF($A97&gt;$B$12,"",SUM($E$20:E97))</f>
        <v>155697.803789777</v>
      </c>
    </row>
    <row r="98" customFormat="false" ht="15" hidden="false" customHeight="false" outlineLevel="0" collapsed="false">
      <c r="A98" s="16" t="n">
        <v>79</v>
      </c>
      <c r="B98" s="17" t="n">
        <f aca="false">IF($A98&gt;$B$12,"",EDATE($B$9,($A98-1)*12/$B$8))</f>
        <v>48639</v>
      </c>
      <c r="C98" s="18" t="n">
        <f aca="false">IF($A98&gt;$B$12,"",G97)</f>
        <v>363594.037256743</v>
      </c>
      <c r="D98" s="18" t="n">
        <f aca="false">IF($A98&gt;$B$12,"",$B$14)</f>
        <v>2462.86880170557</v>
      </c>
      <c r="E98" s="18" t="n">
        <f aca="false">IF($A98&gt;$B$12,"",IPMT($B$13,$A98,$B$12,-$B$5))</f>
        <v>1893.71894404554</v>
      </c>
      <c r="F98" s="18" t="n">
        <f aca="false">IF($A98&gt;$B$12,"",PPMT($B$13,$A98,$B$12,-$B$5))</f>
        <v>569.149857660028</v>
      </c>
      <c r="G98" s="18" t="n">
        <f aca="false">IF($A98&gt;$B$12,"",C98-F98)</f>
        <v>363024.887399083</v>
      </c>
      <c r="H98" s="18" t="n">
        <f aca="false">IF($A98&gt;$B$12,"",SUM($E$20:E98))</f>
        <v>157591.522733823</v>
      </c>
    </row>
    <row r="99" customFormat="false" ht="15" hidden="false" customHeight="false" outlineLevel="0" collapsed="false">
      <c r="A99" s="19" t="n">
        <v>80</v>
      </c>
      <c r="B99" s="20" t="n">
        <f aca="false">IF($A99&gt;$B$12,"",EDATE($B$9,($A99-1)*12/$B$8))</f>
        <v>48670</v>
      </c>
      <c r="C99" s="21" t="n">
        <f aca="false">IF($A99&gt;$B$12,"",G98)</f>
        <v>363024.887399083</v>
      </c>
      <c r="D99" s="21" t="n">
        <f aca="false">IF($A99&gt;$B$12,"",$B$14)</f>
        <v>2462.86880170557</v>
      </c>
      <c r="E99" s="21" t="n">
        <f aca="false">IF($A99&gt;$B$12,"",IPMT($B$13,$A99,$B$12,-$B$5))</f>
        <v>1890.75462187023</v>
      </c>
      <c r="F99" s="21" t="n">
        <f aca="false">IF($A99&gt;$B$12,"",PPMT($B$13,$A99,$B$12,-$B$5))</f>
        <v>572.114179835341</v>
      </c>
      <c r="G99" s="21" t="n">
        <f aca="false">IF($A99&gt;$B$12,"",C99-F99)</f>
        <v>362452.773219248</v>
      </c>
      <c r="H99" s="21" t="n">
        <f aca="false">IF($A99&gt;$B$12,"",SUM($E$20:E99))</f>
        <v>159482.277355693</v>
      </c>
    </row>
    <row r="100" customFormat="false" ht="15" hidden="false" customHeight="false" outlineLevel="0" collapsed="false">
      <c r="A100" s="16" t="n">
        <v>81</v>
      </c>
      <c r="B100" s="17" t="n">
        <f aca="false">IF($A100&gt;$B$12,"",EDATE($B$9,($A100-1)*12/$B$8))</f>
        <v>48700</v>
      </c>
      <c r="C100" s="18" t="n">
        <f aca="false">IF($A100&gt;$B$12,"",G99)</f>
        <v>362452.773219248</v>
      </c>
      <c r="D100" s="18" t="n">
        <f aca="false">IF($A100&gt;$B$12,"",$B$14)</f>
        <v>2462.86880170557</v>
      </c>
      <c r="E100" s="18" t="n">
        <f aca="false">IF($A100&gt;$B$12,"",IPMT($B$13,$A100,$B$12,-$B$5))</f>
        <v>1887.77486051692</v>
      </c>
      <c r="F100" s="18" t="n">
        <f aca="false">IF($A100&gt;$B$12,"",PPMT($B$13,$A100,$B$12,-$B$5))</f>
        <v>575.09394118865</v>
      </c>
      <c r="G100" s="18" t="n">
        <f aca="false">IF($A100&gt;$B$12,"",C100-F100)</f>
        <v>361877.679278059</v>
      </c>
      <c r="H100" s="18" t="n">
        <f aca="false">IF($A100&gt;$B$12,"",SUM($E$20:E100))</f>
        <v>161370.05221621</v>
      </c>
    </row>
    <row r="101" customFormat="false" ht="15" hidden="false" customHeight="false" outlineLevel="0" collapsed="false">
      <c r="A101" s="19" t="n">
        <v>82</v>
      </c>
      <c r="B101" s="20" t="n">
        <f aca="false">IF($A101&gt;$B$12,"",EDATE($B$9,($A101-1)*12/$B$8))</f>
        <v>48731</v>
      </c>
      <c r="C101" s="21" t="n">
        <f aca="false">IF($A101&gt;$B$12,"",G100)</f>
        <v>361877.679278059</v>
      </c>
      <c r="D101" s="21" t="n">
        <f aca="false">IF($A101&gt;$B$12,"",$B$14)</f>
        <v>2462.86880170557</v>
      </c>
      <c r="E101" s="21" t="n">
        <f aca="false">IF($A101&gt;$B$12,"",IPMT($B$13,$A101,$B$12,-$B$5))</f>
        <v>1884.77957957323</v>
      </c>
      <c r="F101" s="21" t="n">
        <f aca="false">IF($A101&gt;$B$12,"",PPMT($B$13,$A101,$B$12,-$B$5))</f>
        <v>578.08922213234</v>
      </c>
      <c r="G101" s="21" t="n">
        <f aca="false">IF($A101&gt;$B$12,"",C101-F101)</f>
        <v>361299.590055927</v>
      </c>
      <c r="H101" s="21" t="n">
        <f aca="false">IF($A101&gt;$B$12,"",SUM($E$20:E101))</f>
        <v>163254.831795783</v>
      </c>
    </row>
    <row r="102" customFormat="false" ht="15" hidden="false" customHeight="false" outlineLevel="0" collapsed="false">
      <c r="A102" s="16" t="n">
        <v>83</v>
      </c>
      <c r="B102" s="17" t="n">
        <f aca="false">IF($A102&gt;$B$12,"",EDATE($B$9,($A102-1)*12/$B$8))</f>
        <v>48761</v>
      </c>
      <c r="C102" s="18" t="n">
        <f aca="false">IF($A102&gt;$B$12,"",G101)</f>
        <v>361299.590055927</v>
      </c>
      <c r="D102" s="18" t="n">
        <f aca="false">IF($A102&gt;$B$12,"",$B$14)</f>
        <v>2462.86880170557</v>
      </c>
      <c r="E102" s="18" t="n">
        <f aca="false">IF($A102&gt;$B$12,"",IPMT($B$13,$A102,$B$12,-$B$5))</f>
        <v>1881.76869820795</v>
      </c>
      <c r="F102" s="18" t="n">
        <f aca="false">IF($A102&gt;$B$12,"",PPMT($B$13,$A102,$B$12,-$B$5))</f>
        <v>581.100103497613</v>
      </c>
      <c r="G102" s="18" t="n">
        <f aca="false">IF($A102&gt;$B$12,"",C102-F102)</f>
        <v>360718.489952429</v>
      </c>
      <c r="H102" s="18" t="n">
        <f aca="false">IF($A102&gt;$B$12,"",SUM($E$20:E102))</f>
        <v>165136.600493991</v>
      </c>
    </row>
    <row r="103" customFormat="false" ht="15" hidden="false" customHeight="false" outlineLevel="0" collapsed="false">
      <c r="A103" s="19" t="n">
        <v>84</v>
      </c>
      <c r="B103" s="20" t="n">
        <f aca="false">IF($A103&gt;$B$12,"",EDATE($B$9,($A103-1)*12/$B$8))</f>
        <v>48792</v>
      </c>
      <c r="C103" s="21" t="n">
        <f aca="false">IF($A103&gt;$B$12,"",G102)</f>
        <v>360718.489952429</v>
      </c>
      <c r="D103" s="21" t="n">
        <f aca="false">IF($A103&gt;$B$12,"",$B$14)</f>
        <v>2462.86880170557</v>
      </c>
      <c r="E103" s="21" t="n">
        <f aca="false">IF($A103&gt;$B$12,"",IPMT($B$13,$A103,$B$12,-$B$5))</f>
        <v>1878.7421351689</v>
      </c>
      <c r="F103" s="21" t="n">
        <f aca="false">IF($A103&gt;$B$12,"",PPMT($B$13,$A103,$B$12,-$B$5))</f>
        <v>584.126666536663</v>
      </c>
      <c r="G103" s="21" t="n">
        <f aca="false">IF($A103&gt;$B$12,"",C103-F103)</f>
        <v>360134.363285892</v>
      </c>
      <c r="H103" s="21" t="n">
        <f aca="false">IF($A103&gt;$B$12,"",SUM($E$20:E103))</f>
        <v>167015.34262916</v>
      </c>
    </row>
    <row r="104" customFormat="false" ht="15" hidden="false" customHeight="false" outlineLevel="0" collapsed="false">
      <c r="A104" s="16" t="n">
        <v>85</v>
      </c>
      <c r="B104" s="17" t="n">
        <f aca="false">IF($A104&gt;$B$12,"",EDATE($B$9,($A104-1)*12/$B$8))</f>
        <v>48823</v>
      </c>
      <c r="C104" s="18" t="n">
        <f aca="false">IF($A104&gt;$B$12,"",G103)</f>
        <v>360134.363285892</v>
      </c>
      <c r="D104" s="18" t="n">
        <f aca="false">IF($A104&gt;$B$12,"",$B$14)</f>
        <v>2462.86880170557</v>
      </c>
      <c r="E104" s="18" t="n">
        <f aca="false">IF($A104&gt;$B$12,"",IPMT($B$13,$A104,$B$12,-$B$5))</f>
        <v>1875.69980878069</v>
      </c>
      <c r="F104" s="18" t="n">
        <f aca="false">IF($A104&gt;$B$12,"",PPMT($B$13,$A104,$B$12,-$B$5))</f>
        <v>587.168992924875</v>
      </c>
      <c r="G104" s="18" t="n">
        <f aca="false">IF($A104&gt;$B$12,"",C104-F104)</f>
        <v>359547.194292967</v>
      </c>
      <c r="H104" s="18" t="n">
        <f aca="false">IF($A104&gt;$B$12,"",SUM($E$20:E104))</f>
        <v>168891.04243794</v>
      </c>
    </row>
    <row r="105" customFormat="false" ht="15" hidden="false" customHeight="false" outlineLevel="0" collapsed="false">
      <c r="A105" s="19" t="n">
        <v>86</v>
      </c>
      <c r="B105" s="20" t="n">
        <f aca="false">IF($A105&gt;$B$12,"",EDATE($B$9,($A105-1)*12/$B$8))</f>
        <v>48853</v>
      </c>
      <c r="C105" s="21" t="n">
        <f aca="false">IF($A105&gt;$B$12,"",G104)</f>
        <v>359547.194292967</v>
      </c>
      <c r="D105" s="21" t="n">
        <f aca="false">IF($A105&gt;$B$12,"",$B$14)</f>
        <v>2462.86880170557</v>
      </c>
      <c r="E105" s="21" t="n">
        <f aca="false">IF($A105&gt;$B$12,"",IPMT($B$13,$A105,$B$12,-$B$5))</f>
        <v>1872.64163694254</v>
      </c>
      <c r="F105" s="21" t="n">
        <f aca="false">IF($A105&gt;$B$12,"",PPMT($B$13,$A105,$B$12,-$B$5))</f>
        <v>590.227164763025</v>
      </c>
      <c r="G105" s="21" t="n">
        <f aca="false">IF($A105&gt;$B$12,"",C105-F105)</f>
        <v>358956.967128204</v>
      </c>
      <c r="H105" s="21" t="n">
        <f aca="false">IF($A105&gt;$B$12,"",SUM($E$20:E105))</f>
        <v>170763.684074883</v>
      </c>
    </row>
    <row r="106" customFormat="false" ht="15" hidden="false" customHeight="false" outlineLevel="0" collapsed="false">
      <c r="A106" s="16" t="n">
        <v>87</v>
      </c>
      <c r="B106" s="17" t="n">
        <f aca="false">IF($A106&gt;$B$12,"",EDATE($B$9,($A106-1)*12/$B$8))</f>
        <v>48884</v>
      </c>
      <c r="C106" s="18" t="n">
        <f aca="false">IF($A106&gt;$B$12,"",G105)</f>
        <v>358956.967128204</v>
      </c>
      <c r="D106" s="18" t="n">
        <f aca="false">IF($A106&gt;$B$12,"",$B$14)</f>
        <v>2462.86880170557</v>
      </c>
      <c r="E106" s="18" t="n">
        <f aca="false">IF($A106&gt;$B$12,"",IPMT($B$13,$A106,$B$12,-$B$5))</f>
        <v>1869.56753712607</v>
      </c>
      <c r="F106" s="18" t="n">
        <f aca="false">IF($A106&gt;$B$12,"",PPMT($B$13,$A106,$B$12,-$B$5))</f>
        <v>593.301264579499</v>
      </c>
      <c r="G106" s="18" t="n">
        <f aca="false">IF($A106&gt;$B$12,"",C106-F106)</f>
        <v>358363.665863625</v>
      </c>
      <c r="H106" s="18" t="n">
        <f aca="false">IF($A106&gt;$B$12,"",SUM($E$20:E106))</f>
        <v>172633.251612009</v>
      </c>
    </row>
    <row r="107" customFormat="false" ht="15" hidden="false" customHeight="false" outlineLevel="0" collapsed="false">
      <c r="A107" s="19" t="n">
        <v>88</v>
      </c>
      <c r="B107" s="20" t="n">
        <f aca="false">IF($A107&gt;$B$12,"",EDATE($B$9,($A107-1)*12/$B$8))</f>
        <v>48914</v>
      </c>
      <c r="C107" s="21" t="n">
        <f aca="false">IF($A107&gt;$B$12,"",G106)</f>
        <v>358363.665863625</v>
      </c>
      <c r="D107" s="21" t="n">
        <f aca="false">IF($A107&gt;$B$12,"",$B$14)</f>
        <v>2462.86880170557</v>
      </c>
      <c r="E107" s="21" t="n">
        <f aca="false">IF($A107&gt;$B$12,"",IPMT($B$13,$A107,$B$12,-$B$5))</f>
        <v>1866.47742637305</v>
      </c>
      <c r="F107" s="21" t="n">
        <f aca="false">IF($A107&gt;$B$12,"",PPMT($B$13,$A107,$B$12,-$B$5))</f>
        <v>596.391375332517</v>
      </c>
      <c r="G107" s="21" t="n">
        <f aca="false">IF($A107&gt;$B$12,"",C107-F107)</f>
        <v>357767.274488292</v>
      </c>
      <c r="H107" s="21" t="n">
        <f aca="false">IF($A107&gt;$B$12,"",SUM($E$20:E107))</f>
        <v>174499.729038382</v>
      </c>
    </row>
    <row r="108" customFormat="false" ht="15" hidden="false" customHeight="false" outlineLevel="0" collapsed="false">
      <c r="A108" s="16" t="n">
        <v>89</v>
      </c>
      <c r="B108" s="17" t="n">
        <f aca="false">IF($A108&gt;$B$12,"",EDATE($B$9,($A108-1)*12/$B$8))</f>
        <v>48945</v>
      </c>
      <c r="C108" s="18" t="n">
        <f aca="false">IF($A108&gt;$B$12,"",G107)</f>
        <v>357767.274488292</v>
      </c>
      <c r="D108" s="18" t="n">
        <f aca="false">IF($A108&gt;$B$12,"",$B$14)</f>
        <v>2462.86880170557</v>
      </c>
      <c r="E108" s="18" t="n">
        <f aca="false">IF($A108&gt;$B$12,"",IPMT($B$13,$A108,$B$12,-$B$5))</f>
        <v>1863.37122129319</v>
      </c>
      <c r="F108" s="18" t="n">
        <f aca="false">IF($A108&gt;$B$12,"",PPMT($B$13,$A108,$B$12,-$B$5))</f>
        <v>599.497580412374</v>
      </c>
      <c r="G108" s="18" t="n">
        <f aca="false">IF($A108&gt;$B$12,"",C108-F108)</f>
        <v>357167.77690788</v>
      </c>
      <c r="H108" s="18" t="n">
        <f aca="false">IF($A108&gt;$B$12,"",SUM($E$20:E108))</f>
        <v>176363.100259675</v>
      </c>
    </row>
    <row r="109" customFormat="false" ht="15" hidden="false" customHeight="false" outlineLevel="0" collapsed="false">
      <c r="A109" s="19" t="n">
        <v>90</v>
      </c>
      <c r="B109" s="20" t="n">
        <f aca="false">IF($A109&gt;$B$12,"",EDATE($B$9,($A109-1)*12/$B$8))</f>
        <v>48976</v>
      </c>
      <c r="C109" s="21" t="n">
        <f aca="false">IF($A109&gt;$B$12,"",G108)</f>
        <v>357167.77690788</v>
      </c>
      <c r="D109" s="21" t="n">
        <f aca="false">IF($A109&gt;$B$12,"",$B$14)</f>
        <v>2462.86880170557</v>
      </c>
      <c r="E109" s="21" t="n">
        <f aca="false">IF($A109&gt;$B$12,"",IPMT($B$13,$A109,$B$12,-$B$5))</f>
        <v>1860.24883806188</v>
      </c>
      <c r="F109" s="21" t="n">
        <f aca="false">IF($A109&gt;$B$12,"",PPMT($B$13,$A109,$B$12,-$B$5))</f>
        <v>602.619963643688</v>
      </c>
      <c r="G109" s="21" t="n">
        <f aca="false">IF($A109&gt;$B$12,"",C109-F109)</f>
        <v>356565.156944236</v>
      </c>
      <c r="H109" s="21" t="n">
        <f aca="false">IF($A109&gt;$B$12,"",SUM($E$20:E109))</f>
        <v>178223.349097737</v>
      </c>
    </row>
    <row r="110" customFormat="false" ht="15" hidden="false" customHeight="false" outlineLevel="0" collapsed="false">
      <c r="A110" s="16" t="n">
        <v>91</v>
      </c>
      <c r="B110" s="17" t="n">
        <f aca="false">IF($A110&gt;$B$12,"",EDATE($B$9,($A110-1)*12/$B$8))</f>
        <v>49004</v>
      </c>
      <c r="C110" s="18" t="n">
        <f aca="false">IF($A110&gt;$B$12,"",G109)</f>
        <v>356565.156944236</v>
      </c>
      <c r="D110" s="18" t="n">
        <f aca="false">IF($A110&gt;$B$12,"",$B$14)</f>
        <v>2462.86880170557</v>
      </c>
      <c r="E110" s="18" t="n">
        <f aca="false">IF($A110&gt;$B$12,"",IPMT($B$13,$A110,$B$12,-$B$5))</f>
        <v>1857.1101924179</v>
      </c>
      <c r="F110" s="18" t="n">
        <f aca="false">IF($A110&gt;$B$12,"",PPMT($B$13,$A110,$B$12,-$B$5))</f>
        <v>605.758609287666</v>
      </c>
      <c r="G110" s="18" t="n">
        <f aca="false">IF($A110&gt;$B$12,"",C110-F110)</f>
        <v>355959.398334949</v>
      </c>
      <c r="H110" s="18" t="n">
        <f aca="false">IF($A110&gt;$B$12,"",SUM($E$20:E110))</f>
        <v>180080.459290155</v>
      </c>
    </row>
    <row r="111" customFormat="false" ht="15" hidden="false" customHeight="false" outlineLevel="0" collapsed="false">
      <c r="A111" s="19" t="n">
        <v>92</v>
      </c>
      <c r="B111" s="20" t="n">
        <f aca="false">IF($A111&gt;$B$12,"",EDATE($B$9,($A111-1)*12/$B$8))</f>
        <v>49035</v>
      </c>
      <c r="C111" s="21" t="n">
        <f aca="false">IF($A111&gt;$B$12,"",G110)</f>
        <v>355959.398334949</v>
      </c>
      <c r="D111" s="21" t="n">
        <f aca="false">IF($A111&gt;$B$12,"",$B$14)</f>
        <v>2462.86880170557</v>
      </c>
      <c r="E111" s="21" t="n">
        <f aca="false">IF($A111&gt;$B$12,"",IPMT($B$13,$A111,$B$12,-$B$5))</f>
        <v>1853.95519966119</v>
      </c>
      <c r="F111" s="21" t="n">
        <f aca="false">IF($A111&gt;$B$12,"",PPMT($B$13,$A111,$B$12,-$B$5))</f>
        <v>608.913602044373</v>
      </c>
      <c r="G111" s="21" t="n">
        <f aca="false">IF($A111&gt;$B$12,"",C111-F111)</f>
        <v>355350.484732904</v>
      </c>
      <c r="H111" s="21" t="n">
        <f aca="false">IF($A111&gt;$B$12,"",SUM($E$20:E111))</f>
        <v>181934.414489816</v>
      </c>
    </row>
    <row r="112" customFormat="false" ht="15" hidden="false" customHeight="false" outlineLevel="0" collapsed="false">
      <c r="A112" s="16" t="n">
        <v>93</v>
      </c>
      <c r="B112" s="17" t="n">
        <f aca="false">IF($A112&gt;$B$12,"",EDATE($B$9,($A112-1)*12/$B$8))</f>
        <v>49065</v>
      </c>
      <c r="C112" s="18" t="n">
        <f aca="false">IF($A112&gt;$B$12,"",G111)</f>
        <v>355350.484732904</v>
      </c>
      <c r="D112" s="18" t="n">
        <f aca="false">IF($A112&gt;$B$12,"",$B$14)</f>
        <v>2462.86880170557</v>
      </c>
      <c r="E112" s="18" t="n">
        <f aca="false">IF($A112&gt;$B$12,"",IPMT($B$13,$A112,$B$12,-$B$5))</f>
        <v>1850.78377465055</v>
      </c>
      <c r="F112" s="18" t="n">
        <f aca="false">IF($A112&gt;$B$12,"",PPMT($B$13,$A112,$B$12,-$B$5))</f>
        <v>612.08502705502</v>
      </c>
      <c r="G112" s="18" t="n">
        <f aca="false">IF($A112&gt;$B$12,"",C112-F112)</f>
        <v>354738.399705849</v>
      </c>
      <c r="H112" s="18" t="n">
        <f aca="false">IF($A112&gt;$B$12,"",SUM($E$20:E112))</f>
        <v>183785.198264467</v>
      </c>
    </row>
    <row r="113" customFormat="false" ht="15" hidden="false" customHeight="false" outlineLevel="0" collapsed="false">
      <c r="A113" s="19" t="n">
        <v>94</v>
      </c>
      <c r="B113" s="20" t="n">
        <f aca="false">IF($A113&gt;$B$12,"",EDATE($B$9,($A113-1)*12/$B$8))</f>
        <v>49096</v>
      </c>
      <c r="C113" s="21" t="n">
        <f aca="false">IF($A113&gt;$B$12,"",G112)</f>
        <v>354738.399705849</v>
      </c>
      <c r="D113" s="21" t="n">
        <f aca="false">IF($A113&gt;$B$12,"",$B$14)</f>
        <v>2462.86880170557</v>
      </c>
      <c r="E113" s="21" t="n">
        <f aca="false">IF($A113&gt;$B$12,"",IPMT($B$13,$A113,$B$12,-$B$5))</f>
        <v>1847.5958318013</v>
      </c>
      <c r="F113" s="21" t="n">
        <f aca="false">IF($A113&gt;$B$12,"",PPMT($B$13,$A113,$B$12,-$B$5))</f>
        <v>615.272969904265</v>
      </c>
      <c r="G113" s="21" t="n">
        <f aca="false">IF($A113&gt;$B$12,"",C113-F113)</f>
        <v>354123.126735945</v>
      </c>
      <c r="H113" s="21" t="n">
        <f aca="false">IF($A113&gt;$B$12,"",SUM($E$20:E113))</f>
        <v>185632.794096268</v>
      </c>
    </row>
    <row r="114" customFormat="false" ht="15" hidden="false" customHeight="false" outlineLevel="0" collapsed="false">
      <c r="A114" s="16" t="n">
        <v>95</v>
      </c>
      <c r="B114" s="17" t="n">
        <f aca="false">IF($A114&gt;$B$12,"",EDATE($B$9,($A114-1)*12/$B$8))</f>
        <v>49126</v>
      </c>
      <c r="C114" s="18" t="n">
        <f aca="false">IF($A114&gt;$B$12,"",G113)</f>
        <v>354123.126735945</v>
      </c>
      <c r="D114" s="18" t="n">
        <f aca="false">IF($A114&gt;$B$12,"",$B$14)</f>
        <v>2462.86880170557</v>
      </c>
      <c r="E114" s="18" t="n">
        <f aca="false">IF($A114&gt;$B$12,"",IPMT($B$13,$A114,$B$12,-$B$5))</f>
        <v>1844.39128508305</v>
      </c>
      <c r="F114" s="18" t="n">
        <f aca="false">IF($A114&gt;$B$12,"",PPMT($B$13,$A114,$B$12,-$B$5))</f>
        <v>618.477516622517</v>
      </c>
      <c r="G114" s="18" t="n">
        <f aca="false">IF($A114&gt;$B$12,"",C114-F114)</f>
        <v>353504.649219323</v>
      </c>
      <c r="H114" s="18" t="n">
        <f aca="false">IF($A114&gt;$B$12,"",SUM($E$20:E114))</f>
        <v>187477.185381351</v>
      </c>
    </row>
    <row r="115" customFormat="false" ht="15" hidden="false" customHeight="false" outlineLevel="0" collapsed="false">
      <c r="A115" s="19" t="n">
        <v>96</v>
      </c>
      <c r="B115" s="20" t="n">
        <f aca="false">IF($A115&gt;$B$12,"",EDATE($B$9,($A115-1)*12/$B$8))</f>
        <v>49157</v>
      </c>
      <c r="C115" s="21" t="n">
        <f aca="false">IF($A115&gt;$B$12,"",G114)</f>
        <v>353504.649219323</v>
      </c>
      <c r="D115" s="21" t="n">
        <f aca="false">IF($A115&gt;$B$12,"",$B$14)</f>
        <v>2462.86880170557</v>
      </c>
      <c r="E115" s="21" t="n">
        <f aca="false">IF($A115&gt;$B$12,"",IPMT($B$13,$A115,$B$12,-$B$5))</f>
        <v>1841.17004801731</v>
      </c>
      <c r="F115" s="21" t="n">
        <f aca="false">IF($A115&gt;$B$12,"",PPMT($B$13,$A115,$B$12,-$B$5))</f>
        <v>621.698753688259</v>
      </c>
      <c r="G115" s="21" t="n">
        <f aca="false">IF($A115&gt;$B$12,"",C115-F115)</f>
        <v>352882.950465634</v>
      </c>
      <c r="H115" s="21" t="n">
        <f aca="false">IF($A115&gt;$B$12,"",SUM($E$20:E115))</f>
        <v>189318.355429368</v>
      </c>
    </row>
    <row r="116" customFormat="false" ht="15" hidden="false" customHeight="false" outlineLevel="0" collapsed="false">
      <c r="A116" s="16" t="n">
        <v>97</v>
      </c>
      <c r="B116" s="17" t="n">
        <f aca="false">IF($A116&gt;$B$12,"",EDATE($B$9,($A116-1)*12/$B$8))</f>
        <v>49188</v>
      </c>
      <c r="C116" s="18" t="n">
        <f aca="false">IF($A116&gt;$B$12,"",G115)</f>
        <v>352882.950465634</v>
      </c>
      <c r="D116" s="18" t="n">
        <f aca="false">IF($A116&gt;$B$12,"",$B$14)</f>
        <v>2462.86880170557</v>
      </c>
      <c r="E116" s="18" t="n">
        <f aca="false">IF($A116&gt;$B$12,"",IPMT($B$13,$A116,$B$12,-$B$5))</f>
        <v>1837.93203367518</v>
      </c>
      <c r="F116" s="18" t="n">
        <f aca="false">IF($A116&gt;$B$12,"",PPMT($B$13,$A116,$B$12,-$B$5))</f>
        <v>624.936768030385</v>
      </c>
      <c r="G116" s="18" t="n">
        <f aca="false">IF($A116&gt;$B$12,"",C116-F116)</f>
        <v>352258.013697604</v>
      </c>
      <c r="H116" s="18" t="n">
        <f aca="false">IF($A116&gt;$B$12,"",SUM($E$20:E116))</f>
        <v>191156.287463044</v>
      </c>
    </row>
    <row r="117" customFormat="false" ht="15" hidden="false" customHeight="false" outlineLevel="0" collapsed="false">
      <c r="A117" s="19" t="n">
        <v>98</v>
      </c>
      <c r="B117" s="20" t="n">
        <f aca="false">IF($A117&gt;$B$12,"",EDATE($B$9,($A117-1)*12/$B$8))</f>
        <v>49218</v>
      </c>
      <c r="C117" s="21" t="n">
        <f aca="false">IF($A117&gt;$B$12,"",G116)</f>
        <v>352258.013697604</v>
      </c>
      <c r="D117" s="21" t="n">
        <f aca="false">IF($A117&gt;$B$12,"",$B$14)</f>
        <v>2462.86880170557</v>
      </c>
      <c r="E117" s="21" t="n">
        <f aca="false">IF($A117&gt;$B$12,"",IPMT($B$13,$A117,$B$12,-$B$5))</f>
        <v>1834.67715467502</v>
      </c>
      <c r="F117" s="21" t="n">
        <f aca="false">IF($A117&gt;$B$12,"",PPMT($B$13,$A117,$B$12,-$B$5))</f>
        <v>628.191647030543</v>
      </c>
      <c r="G117" s="21" t="n">
        <f aca="false">IF($A117&gt;$B$12,"",C117-F117)</f>
        <v>351629.822050573</v>
      </c>
      <c r="H117" s="21" t="n">
        <f aca="false">IF($A117&gt;$B$12,"",SUM($E$20:E117))</f>
        <v>192990.964617719</v>
      </c>
    </row>
    <row r="118" customFormat="false" ht="15" hidden="false" customHeight="false" outlineLevel="0" collapsed="false">
      <c r="A118" s="16" t="n">
        <v>99</v>
      </c>
      <c r="B118" s="17" t="n">
        <f aca="false">IF($A118&gt;$B$12,"",EDATE($B$9,($A118-1)*12/$B$8))</f>
        <v>49249</v>
      </c>
      <c r="C118" s="18" t="n">
        <f aca="false">IF($A118&gt;$B$12,"",G117)</f>
        <v>351629.822050573</v>
      </c>
      <c r="D118" s="18" t="n">
        <f aca="false">IF($A118&gt;$B$12,"",$B$14)</f>
        <v>2462.86880170557</v>
      </c>
      <c r="E118" s="18" t="n">
        <f aca="false">IF($A118&gt;$B$12,"",IPMT($B$13,$A118,$B$12,-$B$5))</f>
        <v>1831.40532318007</v>
      </c>
      <c r="F118" s="18" t="n">
        <f aca="false">IF($A118&gt;$B$12,"",PPMT($B$13,$A118,$B$12,-$B$5))</f>
        <v>631.463478525494</v>
      </c>
      <c r="G118" s="18" t="n">
        <f aca="false">IF($A118&gt;$B$12,"",C118-F118)</f>
        <v>350998.358572048</v>
      </c>
      <c r="H118" s="18" t="n">
        <f aca="false">IF($A118&gt;$B$12,"",SUM($E$20:E118))</f>
        <v>194822.369940899</v>
      </c>
    </row>
    <row r="119" customFormat="false" ht="15" hidden="false" customHeight="false" outlineLevel="0" collapsed="false">
      <c r="A119" s="19" t="n">
        <v>100</v>
      </c>
      <c r="B119" s="20" t="n">
        <f aca="false">IF($A119&gt;$B$12,"",EDATE($B$9,($A119-1)*12/$B$8))</f>
        <v>49279</v>
      </c>
      <c r="C119" s="21" t="n">
        <f aca="false">IF($A119&gt;$B$12,"",G118)</f>
        <v>350998.358572048</v>
      </c>
      <c r="D119" s="21" t="n">
        <f aca="false">IF($A119&gt;$B$12,"",$B$14)</f>
        <v>2462.86880170557</v>
      </c>
      <c r="E119" s="21" t="n">
        <f aca="false">IF($A119&gt;$B$12,"",IPMT($B$13,$A119,$B$12,-$B$5))</f>
        <v>1828.11645089609</v>
      </c>
      <c r="F119" s="21" t="n">
        <f aca="false">IF($A119&gt;$B$12,"",PPMT($B$13,$A119,$B$12,-$B$5))</f>
        <v>634.752350809481</v>
      </c>
      <c r="G119" s="21" t="n">
        <f aca="false">IF($A119&gt;$B$12,"",C119-F119)</f>
        <v>350363.606221238</v>
      </c>
      <c r="H119" s="21" t="n">
        <f aca="false">IF($A119&gt;$B$12,"",SUM($E$20:E119))</f>
        <v>196650.486391795</v>
      </c>
    </row>
    <row r="120" customFormat="false" ht="15" hidden="false" customHeight="false" outlineLevel="0" collapsed="false">
      <c r="A120" s="16" t="n">
        <v>101</v>
      </c>
      <c r="B120" s="17" t="n">
        <f aca="false">IF($A120&gt;$B$12,"",EDATE($B$9,($A120-1)*12/$B$8))</f>
        <v>49310</v>
      </c>
      <c r="C120" s="18" t="n">
        <f aca="false">IF($A120&gt;$B$12,"",G119)</f>
        <v>350363.606221238</v>
      </c>
      <c r="D120" s="18" t="n">
        <f aca="false">IF($A120&gt;$B$12,"",$B$14)</f>
        <v>2462.86880170557</v>
      </c>
      <c r="E120" s="18" t="n">
        <f aca="false">IF($A120&gt;$B$12,"",IPMT($B$13,$A120,$B$12,-$B$5))</f>
        <v>1824.81044906895</v>
      </c>
      <c r="F120" s="18" t="n">
        <f aca="false">IF($A120&gt;$B$12,"",PPMT($B$13,$A120,$B$12,-$B$5))</f>
        <v>638.058352636614</v>
      </c>
      <c r="G120" s="18" t="n">
        <f aca="false">IF($A120&gt;$B$12,"",C120-F120)</f>
        <v>349725.547868602</v>
      </c>
      <c r="H120" s="18" t="n">
        <f aca="false">IF($A120&gt;$B$12,"",SUM($E$20:E120))</f>
        <v>198475.296840864</v>
      </c>
    </row>
    <row r="121" customFormat="false" ht="15" hidden="false" customHeight="false" outlineLevel="0" collapsed="false">
      <c r="A121" s="19" t="n">
        <v>102</v>
      </c>
      <c r="B121" s="20" t="n">
        <f aca="false">IF($A121&gt;$B$12,"",EDATE($B$9,($A121-1)*12/$B$8))</f>
        <v>49341</v>
      </c>
      <c r="C121" s="21" t="n">
        <f aca="false">IF($A121&gt;$B$12,"",G120)</f>
        <v>349725.547868602</v>
      </c>
      <c r="D121" s="21" t="n">
        <f aca="false">IF($A121&gt;$B$12,"",$B$14)</f>
        <v>2462.86880170557</v>
      </c>
      <c r="E121" s="21" t="n">
        <f aca="false">IF($A121&gt;$B$12,"",IPMT($B$13,$A121,$B$12,-$B$5))</f>
        <v>1821.4872284823</v>
      </c>
      <c r="F121" s="21" t="n">
        <f aca="false">IF($A121&gt;$B$12,"",PPMT($B$13,$A121,$B$12,-$B$5))</f>
        <v>641.381573223262</v>
      </c>
      <c r="G121" s="21" t="n">
        <f aca="false">IF($A121&gt;$B$12,"",C121-F121)</f>
        <v>349084.166295378</v>
      </c>
      <c r="H121" s="21" t="n">
        <f aca="false">IF($A121&gt;$B$12,"",SUM($E$20:E121))</f>
        <v>200296.784069346</v>
      </c>
    </row>
    <row r="122" customFormat="false" ht="15" hidden="false" customHeight="false" outlineLevel="0" collapsed="false">
      <c r="A122" s="16" t="n">
        <v>103</v>
      </c>
      <c r="B122" s="17" t="n">
        <f aca="false">IF($A122&gt;$B$12,"",EDATE($B$9,($A122-1)*12/$B$8))</f>
        <v>49369</v>
      </c>
      <c r="C122" s="18" t="n">
        <f aca="false">IF($A122&gt;$B$12,"",G121)</f>
        <v>349084.166295378</v>
      </c>
      <c r="D122" s="18" t="n">
        <f aca="false">IF($A122&gt;$B$12,"",$B$14)</f>
        <v>2462.86880170557</v>
      </c>
      <c r="E122" s="18" t="n">
        <f aca="false">IF($A122&gt;$B$12,"",IPMT($B$13,$A122,$B$12,-$B$5))</f>
        <v>1818.1466994551</v>
      </c>
      <c r="F122" s="18" t="n">
        <f aca="false">IF($A122&gt;$B$12,"",PPMT($B$13,$A122,$B$12,-$B$5))</f>
        <v>644.722102250467</v>
      </c>
      <c r="G122" s="18" t="n">
        <f aca="false">IF($A122&gt;$B$12,"",C122-F122)</f>
        <v>348439.444193128</v>
      </c>
      <c r="H122" s="18" t="n">
        <f aca="false">IF($A122&gt;$B$12,"",SUM($E$20:E122))</f>
        <v>202114.930768801</v>
      </c>
    </row>
    <row r="123" customFormat="false" ht="15" hidden="false" customHeight="false" outlineLevel="0" collapsed="false">
      <c r="A123" s="19" t="n">
        <v>104</v>
      </c>
      <c r="B123" s="20" t="n">
        <f aca="false">IF($A123&gt;$B$12,"",EDATE($B$9,($A123-1)*12/$B$8))</f>
        <v>49400</v>
      </c>
      <c r="C123" s="21" t="n">
        <f aca="false">IF($A123&gt;$B$12,"",G122)</f>
        <v>348439.444193128</v>
      </c>
      <c r="D123" s="21" t="n">
        <f aca="false">IF($A123&gt;$B$12,"",$B$14)</f>
        <v>2462.86880170557</v>
      </c>
      <c r="E123" s="21" t="n">
        <f aca="false">IF($A123&gt;$B$12,"",IPMT($B$13,$A123,$B$12,-$B$5))</f>
        <v>1814.78877183921</v>
      </c>
      <c r="F123" s="21" t="n">
        <f aca="false">IF($A123&gt;$B$12,"",PPMT($B$13,$A123,$B$12,-$B$5))</f>
        <v>648.080029866355</v>
      </c>
      <c r="G123" s="21" t="n">
        <f aca="false">IF($A123&gt;$B$12,"",C123-F123)</f>
        <v>347791.364163262</v>
      </c>
      <c r="H123" s="21" t="n">
        <f aca="false">IF($A123&gt;$B$12,"",SUM($E$20:E123))</f>
        <v>203929.71954064</v>
      </c>
    </row>
    <row r="124" customFormat="false" ht="15" hidden="false" customHeight="false" outlineLevel="0" collapsed="false">
      <c r="A124" s="16" t="n">
        <v>105</v>
      </c>
      <c r="B124" s="17" t="n">
        <f aca="false">IF($A124&gt;$B$12,"",EDATE($B$9,($A124-1)*12/$B$8))</f>
        <v>49430</v>
      </c>
      <c r="C124" s="18" t="n">
        <f aca="false">IF($A124&gt;$B$12,"",G123)</f>
        <v>347791.364163262</v>
      </c>
      <c r="D124" s="18" t="n">
        <f aca="false">IF($A124&gt;$B$12,"",$B$14)</f>
        <v>2462.86880170557</v>
      </c>
      <c r="E124" s="18" t="n">
        <f aca="false">IF($A124&gt;$B$12,"",IPMT($B$13,$A124,$B$12,-$B$5))</f>
        <v>1811.41335501699</v>
      </c>
      <c r="F124" s="18" t="n">
        <f aca="false">IF($A124&gt;$B$12,"",PPMT($B$13,$A124,$B$12,-$B$5))</f>
        <v>651.455446688575</v>
      </c>
      <c r="G124" s="18" t="n">
        <f aca="false">IF($A124&gt;$B$12,"",C124-F124)</f>
        <v>347139.908716573</v>
      </c>
      <c r="H124" s="18" t="n">
        <f aca="false">IF($A124&gt;$B$12,"",SUM($E$20:E124))</f>
        <v>205741.132895657</v>
      </c>
    </row>
    <row r="125" customFormat="false" ht="15" hidden="false" customHeight="false" outlineLevel="0" collapsed="false">
      <c r="A125" s="19" t="n">
        <v>106</v>
      </c>
      <c r="B125" s="20" t="n">
        <f aca="false">IF($A125&gt;$B$12,"",EDATE($B$9,($A125-1)*12/$B$8))</f>
        <v>49461</v>
      </c>
      <c r="C125" s="21" t="n">
        <f aca="false">IF($A125&gt;$B$12,"",G124)</f>
        <v>347139.908716573</v>
      </c>
      <c r="D125" s="21" t="n">
        <f aca="false">IF($A125&gt;$B$12,"",$B$14)</f>
        <v>2462.86880170557</v>
      </c>
      <c r="E125" s="21" t="n">
        <f aca="false">IF($A125&gt;$B$12,"",IPMT($B$13,$A125,$B$12,-$B$5))</f>
        <v>1808.02035789882</v>
      </c>
      <c r="F125" s="21" t="n">
        <f aca="false">IF($A125&gt;$B$12,"",PPMT($B$13,$A125,$B$12,-$B$5))</f>
        <v>654.848443806745</v>
      </c>
      <c r="G125" s="21" t="n">
        <f aca="false">IF($A125&gt;$B$12,"",C125-F125)</f>
        <v>346485.060272766</v>
      </c>
      <c r="H125" s="21" t="n">
        <f aca="false">IF($A125&gt;$B$12,"",SUM($E$20:E125))</f>
        <v>207549.153253556</v>
      </c>
    </row>
    <row r="126" customFormat="false" ht="15" hidden="false" customHeight="false" outlineLevel="0" collapsed="false">
      <c r="A126" s="16" t="n">
        <v>107</v>
      </c>
      <c r="B126" s="17" t="n">
        <f aca="false">IF($A126&gt;$B$12,"",EDATE($B$9,($A126-1)*12/$B$8))</f>
        <v>49491</v>
      </c>
      <c r="C126" s="18" t="n">
        <f aca="false">IF($A126&gt;$B$12,"",G125)</f>
        <v>346485.060272766</v>
      </c>
      <c r="D126" s="18" t="n">
        <f aca="false">IF($A126&gt;$B$12,"",$B$14)</f>
        <v>2462.86880170557</v>
      </c>
      <c r="E126" s="18" t="n">
        <f aca="false">IF($A126&gt;$B$12,"",IPMT($B$13,$A126,$B$12,-$B$5))</f>
        <v>1804.60968892066</v>
      </c>
      <c r="F126" s="18" t="n">
        <f aca="false">IF($A126&gt;$B$12,"",PPMT($B$13,$A126,$B$12,-$B$5))</f>
        <v>658.259112784905</v>
      </c>
      <c r="G126" s="18" t="n">
        <f aca="false">IF($A126&gt;$B$12,"",C126-F126)</f>
        <v>345826.801159981</v>
      </c>
      <c r="H126" s="18" t="n">
        <f aca="false">IF($A126&gt;$B$12,"",SUM($E$20:E126))</f>
        <v>209353.762942477</v>
      </c>
    </row>
    <row r="127" customFormat="false" ht="15" hidden="false" customHeight="false" outlineLevel="0" collapsed="false">
      <c r="A127" s="19" t="n">
        <v>108</v>
      </c>
      <c r="B127" s="20" t="n">
        <f aca="false">IF($A127&gt;$B$12,"",EDATE($B$9,($A127-1)*12/$B$8))</f>
        <v>49522</v>
      </c>
      <c r="C127" s="21" t="n">
        <f aca="false">IF($A127&gt;$B$12,"",G126)</f>
        <v>345826.801159981</v>
      </c>
      <c r="D127" s="21" t="n">
        <f aca="false">IF($A127&gt;$B$12,"",$B$14)</f>
        <v>2462.86880170557</v>
      </c>
      <c r="E127" s="21" t="n">
        <f aca="false">IF($A127&gt;$B$12,"",IPMT($B$13,$A127,$B$12,-$B$5))</f>
        <v>1801.18125604157</v>
      </c>
      <c r="F127" s="21" t="n">
        <f aca="false">IF($A127&gt;$B$12,"",PPMT($B$13,$A127,$B$12,-$B$5))</f>
        <v>661.687545663993</v>
      </c>
      <c r="G127" s="21" t="n">
        <f aca="false">IF($A127&gt;$B$12,"",C127-F127)</f>
        <v>345165.113614317</v>
      </c>
      <c r="H127" s="21" t="n">
        <f aca="false">IF($A127&gt;$B$12,"",SUM($E$20:E127))</f>
        <v>211154.944198518</v>
      </c>
    </row>
    <row r="128" customFormat="false" ht="15" hidden="false" customHeight="false" outlineLevel="0" collapsed="false">
      <c r="A128" s="16" t="n">
        <v>109</v>
      </c>
      <c r="B128" s="17" t="n">
        <f aca="false">IF($A128&gt;$B$12,"",EDATE($B$9,($A128-1)*12/$B$8))</f>
        <v>49553</v>
      </c>
      <c r="C128" s="18" t="n">
        <f aca="false">IF($A128&gt;$B$12,"",G127)</f>
        <v>345165.113614317</v>
      </c>
      <c r="D128" s="18" t="n">
        <f aca="false">IF($A128&gt;$B$12,"",$B$14)</f>
        <v>2462.86880170557</v>
      </c>
      <c r="E128" s="18" t="n">
        <f aca="false">IF($A128&gt;$B$12,"",IPMT($B$13,$A128,$B$12,-$B$5))</f>
        <v>1797.73496674124</v>
      </c>
      <c r="F128" s="18" t="n">
        <f aca="false">IF($A128&gt;$B$12,"",PPMT($B$13,$A128,$B$12,-$B$5))</f>
        <v>665.133834964326</v>
      </c>
      <c r="G128" s="18" t="n">
        <f aca="false">IF($A128&gt;$B$12,"",C128-F128)</f>
        <v>344499.979779353</v>
      </c>
      <c r="H128" s="18" t="n">
        <f aca="false">IF($A128&gt;$B$12,"",SUM($E$20:E128))</f>
        <v>212952.67916526</v>
      </c>
    </row>
    <row r="129" customFormat="false" ht="15" hidden="false" customHeight="false" outlineLevel="0" collapsed="false">
      <c r="A129" s="19" t="n">
        <v>110</v>
      </c>
      <c r="B129" s="20" t="n">
        <f aca="false">IF($A129&gt;$B$12,"",EDATE($B$9,($A129-1)*12/$B$8))</f>
        <v>49583</v>
      </c>
      <c r="C129" s="21" t="n">
        <f aca="false">IF($A129&gt;$B$12,"",G128)</f>
        <v>344499.979779353</v>
      </c>
      <c r="D129" s="21" t="n">
        <f aca="false">IF($A129&gt;$B$12,"",$B$14)</f>
        <v>2462.86880170557</v>
      </c>
      <c r="E129" s="21" t="n">
        <f aca="false">IF($A129&gt;$B$12,"",IPMT($B$13,$A129,$B$12,-$B$5))</f>
        <v>1794.27072801747</v>
      </c>
      <c r="F129" s="21" t="n">
        <f aca="false">IF($A129&gt;$B$12,"",PPMT($B$13,$A129,$B$12,-$B$5))</f>
        <v>668.598073688099</v>
      </c>
      <c r="G129" s="21" t="n">
        <f aca="false">IF($A129&gt;$B$12,"",C129-F129)</f>
        <v>343831.381705665</v>
      </c>
      <c r="H129" s="21" t="n">
        <f aca="false">IF($A129&gt;$B$12,"",SUM($E$20:E129))</f>
        <v>214746.949893277</v>
      </c>
    </row>
    <row r="130" customFormat="false" ht="15" hidden="false" customHeight="false" outlineLevel="0" collapsed="false">
      <c r="A130" s="16" t="n">
        <v>111</v>
      </c>
      <c r="B130" s="17" t="n">
        <f aca="false">IF($A130&gt;$B$12,"",EDATE($B$9,($A130-1)*12/$B$8))</f>
        <v>49614</v>
      </c>
      <c r="C130" s="18" t="n">
        <f aca="false">IF($A130&gt;$B$12,"",G129)</f>
        <v>343831.381705665</v>
      </c>
      <c r="D130" s="18" t="n">
        <f aca="false">IF($A130&gt;$B$12,"",$B$14)</f>
        <v>2462.86880170557</v>
      </c>
      <c r="E130" s="18" t="n">
        <f aca="false">IF($A130&gt;$B$12,"",IPMT($B$13,$A130,$B$12,-$B$5))</f>
        <v>1790.78844638368</v>
      </c>
      <c r="F130" s="18" t="n">
        <f aca="false">IF($A130&gt;$B$12,"",PPMT($B$13,$A130,$B$12,-$B$5))</f>
        <v>672.080355321891</v>
      </c>
      <c r="G130" s="18" t="n">
        <f aca="false">IF($A130&gt;$B$12,"",C130-F130)</f>
        <v>343159.301350343</v>
      </c>
      <c r="H130" s="18" t="n">
        <f aca="false">IF($A130&gt;$B$12,"",SUM($E$20:E130))</f>
        <v>216537.738339661</v>
      </c>
    </row>
    <row r="131" customFormat="false" ht="15" hidden="false" customHeight="false" outlineLevel="0" collapsed="false">
      <c r="A131" s="19" t="n">
        <v>112</v>
      </c>
      <c r="B131" s="20" t="n">
        <f aca="false">IF($A131&gt;$B$12,"",EDATE($B$9,($A131-1)*12/$B$8))</f>
        <v>49644</v>
      </c>
      <c r="C131" s="21" t="n">
        <f aca="false">IF($A131&gt;$B$12,"",G130)</f>
        <v>343159.301350343</v>
      </c>
      <c r="D131" s="21" t="n">
        <f aca="false">IF($A131&gt;$B$12,"",$B$14)</f>
        <v>2462.86880170557</v>
      </c>
      <c r="E131" s="21" t="n">
        <f aca="false">IF($A131&gt;$B$12,"",IPMT($B$13,$A131,$B$12,-$B$5))</f>
        <v>1787.28802786637</v>
      </c>
      <c r="F131" s="21" t="n">
        <f aca="false">IF($A131&gt;$B$12,"",PPMT($B$13,$A131,$B$12,-$B$5))</f>
        <v>675.580773839192</v>
      </c>
      <c r="G131" s="21" t="n">
        <f aca="false">IF($A131&gt;$B$12,"",C131-F131)</f>
        <v>342483.720576504</v>
      </c>
      <c r="H131" s="21" t="n">
        <f aca="false">IF($A131&gt;$B$12,"",SUM($E$20:E131))</f>
        <v>218325.026367527</v>
      </c>
    </row>
    <row r="132" customFormat="false" ht="15" hidden="false" customHeight="false" outlineLevel="0" collapsed="false">
      <c r="A132" s="16" t="n">
        <v>113</v>
      </c>
      <c r="B132" s="17" t="n">
        <f aca="false">IF($A132&gt;$B$12,"",EDATE($B$9,($A132-1)*12/$B$8))</f>
        <v>49675</v>
      </c>
      <c r="C132" s="18" t="n">
        <f aca="false">IF($A132&gt;$B$12,"",G131)</f>
        <v>342483.720576504</v>
      </c>
      <c r="D132" s="18" t="n">
        <f aca="false">IF($A132&gt;$B$12,"",$B$14)</f>
        <v>2462.86880170557</v>
      </c>
      <c r="E132" s="18" t="n">
        <f aca="false">IF($A132&gt;$B$12,"",IPMT($B$13,$A132,$B$12,-$B$5))</f>
        <v>1783.76937800263</v>
      </c>
      <c r="F132" s="18" t="n">
        <f aca="false">IF($A132&gt;$B$12,"",PPMT($B$13,$A132,$B$12,-$B$5))</f>
        <v>679.099423702938</v>
      </c>
      <c r="G132" s="18" t="n">
        <f aca="false">IF($A132&gt;$B$12,"",C132-F132)</f>
        <v>341804.621152801</v>
      </c>
      <c r="H132" s="18" t="n">
        <f aca="false">IF($A132&gt;$B$12,"",SUM($E$20:E132))</f>
        <v>220108.79574553</v>
      </c>
    </row>
    <row r="133" customFormat="false" ht="15" hidden="false" customHeight="false" outlineLevel="0" collapsed="false">
      <c r="A133" s="19" t="n">
        <v>114</v>
      </c>
      <c r="B133" s="20" t="n">
        <f aca="false">IF($A133&gt;$B$12,"",EDATE($B$9,($A133-1)*12/$B$8))</f>
        <v>49706</v>
      </c>
      <c r="C133" s="21" t="n">
        <f aca="false">IF($A133&gt;$B$12,"",G132)</f>
        <v>341804.621152801</v>
      </c>
      <c r="D133" s="21" t="n">
        <f aca="false">IF($A133&gt;$B$12,"",$B$14)</f>
        <v>2462.86880170557</v>
      </c>
      <c r="E133" s="21" t="n">
        <f aca="false">IF($A133&gt;$B$12,"",IPMT($B$13,$A133,$B$12,-$B$5))</f>
        <v>1780.23240183751</v>
      </c>
      <c r="F133" s="21" t="n">
        <f aca="false">IF($A133&gt;$B$12,"",PPMT($B$13,$A133,$B$12,-$B$5))</f>
        <v>682.636399868057</v>
      </c>
      <c r="G133" s="21" t="n">
        <f aca="false">IF($A133&gt;$B$12,"",C133-F133)</f>
        <v>341121.984752933</v>
      </c>
      <c r="H133" s="21" t="n">
        <f aca="false">IF($A133&gt;$B$12,"",SUM($E$20:E133))</f>
        <v>221889.028147367</v>
      </c>
    </row>
    <row r="134" customFormat="false" ht="15" hidden="false" customHeight="false" outlineLevel="0" collapsed="false">
      <c r="A134" s="16" t="n">
        <v>115</v>
      </c>
      <c r="B134" s="17" t="n">
        <f aca="false">IF($A134&gt;$B$12,"",EDATE($B$9,($A134-1)*12/$B$8))</f>
        <v>49735</v>
      </c>
      <c r="C134" s="18" t="n">
        <f aca="false">IF($A134&gt;$B$12,"",G133)</f>
        <v>341121.984752933</v>
      </c>
      <c r="D134" s="18" t="n">
        <f aca="false">IF($A134&gt;$B$12,"",$B$14)</f>
        <v>2462.86880170557</v>
      </c>
      <c r="E134" s="18" t="n">
        <f aca="false">IF($A134&gt;$B$12,"",IPMT($B$13,$A134,$B$12,-$B$5))</f>
        <v>1776.67700392153</v>
      </c>
      <c r="F134" s="18" t="n">
        <f aca="false">IF($A134&gt;$B$12,"",PPMT($B$13,$A134,$B$12,-$B$5))</f>
        <v>686.191797784037</v>
      </c>
      <c r="G134" s="18" t="n">
        <f aca="false">IF($A134&gt;$B$12,"",C134-F134)</f>
        <v>340435.792955149</v>
      </c>
      <c r="H134" s="18" t="n">
        <f aca="false">IF($A134&gt;$B$12,"",SUM($E$20:E134))</f>
        <v>223665.705151289</v>
      </c>
    </row>
    <row r="135" customFormat="false" ht="15" hidden="false" customHeight="false" outlineLevel="0" collapsed="false">
      <c r="A135" s="19" t="n">
        <v>116</v>
      </c>
      <c r="B135" s="20" t="n">
        <f aca="false">IF($A135&gt;$B$12,"",EDATE($B$9,($A135-1)*12/$B$8))</f>
        <v>49766</v>
      </c>
      <c r="C135" s="21" t="n">
        <f aca="false">IF($A135&gt;$B$12,"",G134)</f>
        <v>340435.792955149</v>
      </c>
      <c r="D135" s="21" t="n">
        <f aca="false">IF($A135&gt;$B$12,"",$B$14)</f>
        <v>2462.86880170557</v>
      </c>
      <c r="E135" s="21" t="n">
        <f aca="false">IF($A135&gt;$B$12,"",IPMT($B$13,$A135,$B$12,-$B$5))</f>
        <v>1773.10308830807</v>
      </c>
      <c r="F135" s="21" t="n">
        <f aca="false">IF($A135&gt;$B$12,"",PPMT($B$13,$A135,$B$12,-$B$5))</f>
        <v>689.765713397495</v>
      </c>
      <c r="G135" s="21" t="n">
        <f aca="false">IF($A135&gt;$B$12,"",C135-F135)</f>
        <v>339746.027241751</v>
      </c>
      <c r="H135" s="21" t="n">
        <f aca="false">IF($A135&gt;$B$12,"",SUM($E$20:E135))</f>
        <v>225438.808239597</v>
      </c>
    </row>
    <row r="136" customFormat="false" ht="15" hidden="false" customHeight="false" outlineLevel="0" collapsed="false">
      <c r="A136" s="16" t="n">
        <v>117</v>
      </c>
      <c r="B136" s="17" t="n">
        <f aca="false">IF($A136&gt;$B$12,"",EDATE($B$9,($A136-1)*12/$B$8))</f>
        <v>49796</v>
      </c>
      <c r="C136" s="18" t="n">
        <f aca="false">IF($A136&gt;$B$12,"",G135)</f>
        <v>339746.027241751</v>
      </c>
      <c r="D136" s="18" t="n">
        <f aca="false">IF($A136&gt;$B$12,"",$B$14)</f>
        <v>2462.86880170557</v>
      </c>
      <c r="E136" s="18" t="n">
        <f aca="false">IF($A136&gt;$B$12,"",IPMT($B$13,$A136,$B$12,-$B$5))</f>
        <v>1769.51055855079</v>
      </c>
      <c r="F136" s="18" t="n">
        <f aca="false">IF($A136&gt;$B$12,"",PPMT($B$13,$A136,$B$12,-$B$5))</f>
        <v>693.358243154774</v>
      </c>
      <c r="G136" s="18" t="n">
        <f aca="false">IF($A136&gt;$B$12,"",C136-F136)</f>
        <v>339052.668998597</v>
      </c>
      <c r="H136" s="18" t="n">
        <f aca="false">IF($A136&gt;$B$12,"",SUM($E$20:E136))</f>
        <v>227208.318798148</v>
      </c>
    </row>
    <row r="137" customFormat="false" ht="15" hidden="false" customHeight="false" outlineLevel="0" collapsed="false">
      <c r="A137" s="19" t="n">
        <v>118</v>
      </c>
      <c r="B137" s="20" t="n">
        <f aca="false">IF($A137&gt;$B$12,"",EDATE($B$9,($A137-1)*12/$B$8))</f>
        <v>49827</v>
      </c>
      <c r="C137" s="21" t="n">
        <f aca="false">IF($A137&gt;$B$12,"",G136)</f>
        <v>339052.668998597</v>
      </c>
      <c r="D137" s="21" t="n">
        <f aca="false">IF($A137&gt;$B$12,"",$B$14)</f>
        <v>2462.86880170557</v>
      </c>
      <c r="E137" s="21" t="n">
        <f aca="false">IF($A137&gt;$B$12,"",IPMT($B$13,$A137,$B$12,-$B$5))</f>
        <v>1765.89931770103</v>
      </c>
      <c r="F137" s="21" t="n">
        <f aca="false">IF($A137&gt;$B$12,"",PPMT($B$13,$A137,$B$12,-$B$5))</f>
        <v>696.969484004538</v>
      </c>
      <c r="G137" s="21" t="n">
        <f aca="false">IF($A137&gt;$B$12,"",C137-F137)</f>
        <v>338355.699514592</v>
      </c>
      <c r="H137" s="21" t="n">
        <f aca="false">IF($A137&gt;$B$12,"",SUM($E$20:E137))</f>
        <v>228974.218115849</v>
      </c>
    </row>
    <row r="138" customFormat="false" ht="15" hidden="false" customHeight="false" outlineLevel="0" collapsed="false">
      <c r="A138" s="16" t="n">
        <v>119</v>
      </c>
      <c r="B138" s="17" t="n">
        <f aca="false">IF($A138&gt;$B$12,"",EDATE($B$9,($A138-1)*12/$B$8))</f>
        <v>49857</v>
      </c>
      <c r="C138" s="18" t="n">
        <f aca="false">IF($A138&gt;$B$12,"",G137)</f>
        <v>338355.699514592</v>
      </c>
      <c r="D138" s="18" t="n">
        <f aca="false">IF($A138&gt;$B$12,"",$B$14)</f>
        <v>2462.86880170557</v>
      </c>
      <c r="E138" s="18" t="n">
        <f aca="false">IF($A138&gt;$B$12,"",IPMT($B$13,$A138,$B$12,-$B$5))</f>
        <v>1762.26926830517</v>
      </c>
      <c r="F138" s="18" t="n">
        <f aca="false">IF($A138&gt;$B$12,"",PPMT($B$13,$A138,$B$12,-$B$5))</f>
        <v>700.599533400395</v>
      </c>
      <c r="G138" s="18" t="n">
        <f aca="false">IF($A138&gt;$B$12,"",C138-F138)</f>
        <v>337655.099981192</v>
      </c>
      <c r="H138" s="18" t="n">
        <f aca="false">IF($A138&gt;$B$12,"",SUM($E$20:E138))</f>
        <v>230736.487384154</v>
      </c>
    </row>
    <row r="139" customFormat="false" ht="15" hidden="false" customHeight="false" outlineLevel="0" collapsed="false">
      <c r="A139" s="19" t="n">
        <v>120</v>
      </c>
      <c r="B139" s="20" t="n">
        <f aca="false">IF($A139&gt;$B$12,"",EDATE($B$9,($A139-1)*12/$B$8))</f>
        <v>49888</v>
      </c>
      <c r="C139" s="21" t="n">
        <f aca="false">IF($A139&gt;$B$12,"",G138)</f>
        <v>337655.099981192</v>
      </c>
      <c r="D139" s="21" t="n">
        <f aca="false">IF($A139&gt;$B$12,"",$B$14)</f>
        <v>2462.86880170557</v>
      </c>
      <c r="E139" s="21" t="n">
        <f aca="false">IF($A139&gt;$B$12,"",IPMT($B$13,$A139,$B$12,-$B$5))</f>
        <v>1758.62031240204</v>
      </c>
      <c r="F139" s="21" t="n">
        <f aca="false">IF($A139&gt;$B$12,"",PPMT($B$13,$A139,$B$12,-$B$5))</f>
        <v>704.248489303522</v>
      </c>
      <c r="G139" s="21" t="n">
        <f aca="false">IF($A139&gt;$B$12,"",C139-F139)</f>
        <v>336950.851491888</v>
      </c>
      <c r="H139" s="21" t="n">
        <f aca="false">IF($A139&gt;$B$12,"",SUM($E$20:E139))</f>
        <v>232495.107696556</v>
      </c>
    </row>
    <row r="140" customFormat="false" ht="15" hidden="false" customHeight="false" outlineLevel="0" collapsed="false">
      <c r="A140" s="16" t="n">
        <v>121</v>
      </c>
      <c r="B140" s="17" t="n">
        <f aca="false">IF($A140&gt;$B$12,"",EDATE($B$9,($A140-1)*12/$B$8))</f>
        <v>49919</v>
      </c>
      <c r="C140" s="18" t="n">
        <f aca="false">IF($A140&gt;$B$12,"",G139)</f>
        <v>336950.851491888</v>
      </c>
      <c r="D140" s="18" t="n">
        <f aca="false">IF($A140&gt;$B$12,"",$B$14)</f>
        <v>2462.86880170557</v>
      </c>
      <c r="E140" s="18" t="n">
        <f aca="false">IF($A140&gt;$B$12,"",IPMT($B$13,$A140,$B$12,-$B$5))</f>
        <v>1754.95235152025</v>
      </c>
      <c r="F140" s="18" t="n">
        <f aca="false">IF($A140&gt;$B$12,"",PPMT($B$13,$A140,$B$12,-$B$5))</f>
        <v>707.916450185312</v>
      </c>
      <c r="G140" s="18" t="n">
        <f aca="false">IF($A140&gt;$B$12,"",C140-F140)</f>
        <v>336242.935041703</v>
      </c>
      <c r="H140" s="18" t="n">
        <f aca="false">IF($A140&gt;$B$12,"",SUM($E$20:E140))</f>
        <v>234250.060048076</v>
      </c>
    </row>
    <row r="141" customFormat="false" ht="15" hidden="false" customHeight="false" outlineLevel="0" collapsed="false">
      <c r="A141" s="19" t="n">
        <v>122</v>
      </c>
      <c r="B141" s="20" t="n">
        <f aca="false">IF($A141&gt;$B$12,"",EDATE($B$9,($A141-1)*12/$B$8))</f>
        <v>49949</v>
      </c>
      <c r="C141" s="21" t="n">
        <f aca="false">IF($A141&gt;$B$12,"",G140)</f>
        <v>336242.935041703</v>
      </c>
      <c r="D141" s="21" t="n">
        <f aca="false">IF($A141&gt;$B$12,"",$B$14)</f>
        <v>2462.86880170557</v>
      </c>
      <c r="E141" s="21" t="n">
        <f aca="false">IF($A141&gt;$B$12,"",IPMT($B$13,$A141,$B$12,-$B$5))</f>
        <v>1751.26528667554</v>
      </c>
      <c r="F141" s="21" t="n">
        <f aca="false">IF($A141&gt;$B$12,"",PPMT($B$13,$A141,$B$12,-$B$5))</f>
        <v>711.603515030026</v>
      </c>
      <c r="G141" s="21" t="n">
        <f aca="false">IF($A141&gt;$B$12,"",C141-F141)</f>
        <v>335531.331526673</v>
      </c>
      <c r="H141" s="21" t="n">
        <f aca="false">IF($A141&gt;$B$12,"",SUM($E$20:E141))</f>
        <v>236001.325334752</v>
      </c>
    </row>
    <row r="142" customFormat="false" ht="15" hidden="false" customHeight="false" outlineLevel="0" collapsed="false">
      <c r="A142" s="16" t="n">
        <v>123</v>
      </c>
      <c r="B142" s="17" t="n">
        <f aca="false">IF($A142&gt;$B$12,"",EDATE($B$9,($A142-1)*12/$B$8))</f>
        <v>49980</v>
      </c>
      <c r="C142" s="18" t="n">
        <f aca="false">IF($A142&gt;$B$12,"",G141)</f>
        <v>335531.331526673</v>
      </c>
      <c r="D142" s="18" t="n">
        <f aca="false">IF($A142&gt;$B$12,"",$B$14)</f>
        <v>2462.86880170557</v>
      </c>
      <c r="E142" s="18" t="n">
        <f aca="false">IF($A142&gt;$B$12,"",IPMT($B$13,$A142,$B$12,-$B$5))</f>
        <v>1747.55901836809</v>
      </c>
      <c r="F142" s="18" t="n">
        <f aca="false">IF($A142&gt;$B$12,"",PPMT($B$13,$A142,$B$12,-$B$5))</f>
        <v>715.309783337474</v>
      </c>
      <c r="G142" s="18" t="n">
        <f aca="false">IF($A142&gt;$B$12,"",C142-F142)</f>
        <v>334816.021743335</v>
      </c>
      <c r="H142" s="18" t="n">
        <f aca="false">IF($A142&gt;$B$12,"",SUM($E$20:E142))</f>
        <v>237748.88435312</v>
      </c>
    </row>
    <row r="143" customFormat="false" ht="15" hidden="false" customHeight="false" outlineLevel="0" collapsed="false">
      <c r="A143" s="19" t="n">
        <v>124</v>
      </c>
      <c r="B143" s="20" t="n">
        <f aca="false">IF($A143&gt;$B$12,"",EDATE($B$9,($A143-1)*12/$B$8))</f>
        <v>50010</v>
      </c>
      <c r="C143" s="21" t="n">
        <f aca="false">IF($A143&gt;$B$12,"",G142)</f>
        <v>334816.021743335</v>
      </c>
      <c r="D143" s="21" t="n">
        <f aca="false">IF($A143&gt;$B$12,"",$B$14)</f>
        <v>2462.86880170557</v>
      </c>
      <c r="E143" s="21" t="n">
        <f aca="false">IF($A143&gt;$B$12,"",IPMT($B$13,$A143,$B$12,-$B$5))</f>
        <v>1743.83344657988</v>
      </c>
      <c r="F143" s="21" t="n">
        <f aca="false">IF($A143&gt;$B$12,"",PPMT($B$13,$A143,$B$12,-$B$5))</f>
        <v>719.03535512569</v>
      </c>
      <c r="G143" s="21" t="n">
        <f aca="false">IF($A143&gt;$B$12,"",C143-F143)</f>
        <v>334096.98638821</v>
      </c>
      <c r="H143" s="21" t="n">
        <f aca="false">IF($A143&gt;$B$12,"",SUM($E$20:E143))</f>
        <v>239492.7177997</v>
      </c>
    </row>
    <row r="144" customFormat="false" ht="15" hidden="false" customHeight="false" outlineLevel="0" collapsed="false">
      <c r="A144" s="16" t="n">
        <v>125</v>
      </c>
      <c r="B144" s="17" t="n">
        <f aca="false">IF($A144&gt;$B$12,"",EDATE($B$9,($A144-1)*12/$B$8))</f>
        <v>50041</v>
      </c>
      <c r="C144" s="18" t="n">
        <f aca="false">IF($A144&gt;$B$12,"",G143)</f>
        <v>334096.98638821</v>
      </c>
      <c r="D144" s="18" t="n">
        <f aca="false">IF($A144&gt;$B$12,"",$B$14)</f>
        <v>2462.86880170557</v>
      </c>
      <c r="E144" s="18" t="n">
        <f aca="false">IF($A144&gt;$B$12,"",IPMT($B$13,$A144,$B$12,-$B$5))</f>
        <v>1740.08847077193</v>
      </c>
      <c r="F144" s="18" t="n">
        <f aca="false">IF($A144&gt;$B$12,"",PPMT($B$13,$A144,$B$12,-$B$5))</f>
        <v>722.780330933636</v>
      </c>
      <c r="G144" s="18" t="n">
        <f aca="false">IF($A144&gt;$B$12,"",C144-F144)</f>
        <v>333374.206057276</v>
      </c>
      <c r="H144" s="18" t="n">
        <f aca="false">IF($A144&gt;$B$12,"",SUM($E$20:E144))</f>
        <v>241232.806270472</v>
      </c>
    </row>
    <row r="145" customFormat="false" ht="15" hidden="false" customHeight="false" outlineLevel="0" collapsed="false">
      <c r="A145" s="19" t="n">
        <v>126</v>
      </c>
      <c r="B145" s="20" t="n">
        <f aca="false">IF($A145&gt;$B$12,"",EDATE($B$9,($A145-1)*12/$B$8))</f>
        <v>50072</v>
      </c>
      <c r="C145" s="21" t="n">
        <f aca="false">IF($A145&gt;$B$12,"",G144)</f>
        <v>333374.206057276</v>
      </c>
      <c r="D145" s="21" t="n">
        <f aca="false">IF($A145&gt;$B$12,"",$B$14)</f>
        <v>2462.86880170557</v>
      </c>
      <c r="E145" s="21" t="n">
        <f aca="false">IF($A145&gt;$B$12,"",IPMT($B$13,$A145,$B$12,-$B$5))</f>
        <v>1736.32398988165</v>
      </c>
      <c r="F145" s="21" t="n">
        <f aca="false">IF($A145&gt;$B$12,"",PPMT($B$13,$A145,$B$12,-$B$5))</f>
        <v>726.544811823916</v>
      </c>
      <c r="G145" s="21" t="n">
        <f aca="false">IF($A145&gt;$B$12,"",C145-F145)</f>
        <v>332647.661245452</v>
      </c>
      <c r="H145" s="21" t="n">
        <f aca="false">IF($A145&gt;$B$12,"",SUM($E$20:E145))</f>
        <v>242969.130260353</v>
      </c>
    </row>
    <row r="146" customFormat="false" ht="15" hidden="false" customHeight="false" outlineLevel="0" collapsed="false">
      <c r="A146" s="16" t="n">
        <v>127</v>
      </c>
      <c r="B146" s="17" t="n">
        <f aca="false">IF($A146&gt;$B$12,"",EDATE($B$9,($A146-1)*12/$B$8))</f>
        <v>50100</v>
      </c>
      <c r="C146" s="18" t="n">
        <f aca="false">IF($A146&gt;$B$12,"",G145)</f>
        <v>332647.661245452</v>
      </c>
      <c r="D146" s="18" t="n">
        <f aca="false">IF($A146&gt;$B$12,"",$B$14)</f>
        <v>2462.86880170557</v>
      </c>
      <c r="E146" s="18" t="n">
        <f aca="false">IF($A146&gt;$B$12,"",IPMT($B$13,$A146,$B$12,-$B$5))</f>
        <v>1732.53990232007</v>
      </c>
      <c r="F146" s="18" t="n">
        <f aca="false">IF($A146&gt;$B$12,"",PPMT($B$13,$A146,$B$12,-$B$5))</f>
        <v>730.328899385499</v>
      </c>
      <c r="G146" s="18" t="n">
        <f aca="false">IF($A146&gt;$B$12,"",C146-F146)</f>
        <v>331917.332346067</v>
      </c>
      <c r="H146" s="18" t="n">
        <f aca="false">IF($A146&gt;$B$12,"",SUM($E$20:E146))</f>
        <v>244701.670162673</v>
      </c>
    </row>
    <row r="147" customFormat="false" ht="15" hidden="false" customHeight="false" outlineLevel="0" collapsed="false">
      <c r="A147" s="19" t="n">
        <v>128</v>
      </c>
      <c r="B147" s="20" t="n">
        <f aca="false">IF($A147&gt;$B$12,"",EDATE($B$9,($A147-1)*12/$B$8))</f>
        <v>50131</v>
      </c>
      <c r="C147" s="21" t="n">
        <f aca="false">IF($A147&gt;$B$12,"",G146)</f>
        <v>331917.332346067</v>
      </c>
      <c r="D147" s="21" t="n">
        <f aca="false">IF($A147&gt;$B$12,"",$B$14)</f>
        <v>2462.86880170557</v>
      </c>
      <c r="E147" s="21" t="n">
        <f aca="false">IF($A147&gt;$B$12,"",IPMT($B$13,$A147,$B$12,-$B$5))</f>
        <v>1728.7361059691</v>
      </c>
      <c r="F147" s="21" t="n">
        <f aca="false">IF($A147&gt;$B$12,"",PPMT($B$13,$A147,$B$12,-$B$5))</f>
        <v>734.132695736465</v>
      </c>
      <c r="G147" s="21" t="n">
        <f aca="false">IF($A147&gt;$B$12,"",C147-F147)</f>
        <v>331183.19965033</v>
      </c>
      <c r="H147" s="21" t="n">
        <f aca="false">IF($A147&gt;$B$12,"",SUM($E$20:E147))</f>
        <v>246430.406268643</v>
      </c>
    </row>
    <row r="148" customFormat="false" ht="15" hidden="false" customHeight="false" outlineLevel="0" collapsed="false">
      <c r="A148" s="16" t="n">
        <v>129</v>
      </c>
      <c r="B148" s="17" t="n">
        <f aca="false">IF($A148&gt;$B$12,"",EDATE($B$9,($A148-1)*12/$B$8))</f>
        <v>50161</v>
      </c>
      <c r="C148" s="18" t="n">
        <f aca="false">IF($A148&gt;$B$12,"",G147)</f>
        <v>331183.19965033</v>
      </c>
      <c r="D148" s="18" t="n">
        <f aca="false">IF($A148&gt;$B$12,"",$B$14)</f>
        <v>2462.86880170557</v>
      </c>
      <c r="E148" s="18" t="n">
        <f aca="false">IF($A148&gt;$B$12,"",IPMT($B$13,$A148,$B$12,-$B$5))</f>
        <v>1724.91249817881</v>
      </c>
      <c r="F148" s="18" t="n">
        <f aca="false">IF($A148&gt;$B$12,"",PPMT($B$13,$A148,$B$12,-$B$5))</f>
        <v>737.956303526759</v>
      </c>
      <c r="G148" s="18" t="n">
        <f aca="false">IF($A148&gt;$B$12,"",C148-F148)</f>
        <v>330445.243346803</v>
      </c>
      <c r="H148" s="18" t="n">
        <f aca="false">IF($A148&gt;$B$12,"",SUM($E$20:E148))</f>
        <v>248155.318766821</v>
      </c>
    </row>
    <row r="149" customFormat="false" ht="15" hidden="false" customHeight="false" outlineLevel="0" collapsed="false">
      <c r="A149" s="19" t="n">
        <v>130</v>
      </c>
      <c r="B149" s="20" t="n">
        <f aca="false">IF($A149&gt;$B$12,"",EDATE($B$9,($A149-1)*12/$B$8))</f>
        <v>50192</v>
      </c>
      <c r="C149" s="21" t="n">
        <f aca="false">IF($A149&gt;$B$12,"",G148)</f>
        <v>330445.243346803</v>
      </c>
      <c r="D149" s="21" t="n">
        <f aca="false">IF($A149&gt;$B$12,"",$B$14)</f>
        <v>2462.86880170557</v>
      </c>
      <c r="E149" s="21" t="n">
        <f aca="false">IF($A149&gt;$B$12,"",IPMT($B$13,$A149,$B$12,-$B$5))</f>
        <v>1721.06897576461</v>
      </c>
      <c r="F149" s="21" t="n">
        <f aca="false">IF($A149&gt;$B$12,"",PPMT($B$13,$A149,$B$12,-$B$5))</f>
        <v>741.799825940961</v>
      </c>
      <c r="G149" s="21" t="n">
        <f aca="false">IF($A149&gt;$B$12,"",C149-F149)</f>
        <v>329703.443520862</v>
      </c>
      <c r="H149" s="21" t="n">
        <f aca="false">IF($A149&gt;$B$12,"",SUM($E$20:E149))</f>
        <v>249876.387742586</v>
      </c>
    </row>
    <row r="150" customFormat="false" ht="15" hidden="false" customHeight="false" outlineLevel="0" collapsed="false">
      <c r="A150" s="16" t="n">
        <v>131</v>
      </c>
      <c r="B150" s="17" t="n">
        <f aca="false">IF($A150&gt;$B$12,"",EDATE($B$9,($A150-1)*12/$B$8))</f>
        <v>50222</v>
      </c>
      <c r="C150" s="18" t="n">
        <f aca="false">IF($A150&gt;$B$12,"",G149)</f>
        <v>329703.443520862</v>
      </c>
      <c r="D150" s="18" t="n">
        <f aca="false">IF($A150&gt;$B$12,"",$B$14)</f>
        <v>2462.86880170557</v>
      </c>
      <c r="E150" s="18" t="n">
        <f aca="false">IF($A150&gt;$B$12,"",IPMT($B$13,$A150,$B$12,-$B$5))</f>
        <v>1717.2054350045</v>
      </c>
      <c r="F150" s="18" t="n">
        <f aca="false">IF($A150&gt;$B$12,"",PPMT($B$13,$A150,$B$12,-$B$5))</f>
        <v>745.66336670107</v>
      </c>
      <c r="G150" s="18" t="n">
        <f aca="false">IF($A150&gt;$B$12,"",C150-F150)</f>
        <v>328957.780154161</v>
      </c>
      <c r="H150" s="18" t="n">
        <f aca="false">IF($A150&gt;$B$12,"",SUM($E$20:E150))</f>
        <v>251593.59317759</v>
      </c>
    </row>
    <row r="151" customFormat="false" ht="15" hidden="false" customHeight="false" outlineLevel="0" collapsed="false">
      <c r="A151" s="19" t="n">
        <v>132</v>
      </c>
      <c r="B151" s="20" t="n">
        <f aca="false">IF($A151&gt;$B$12,"",EDATE($B$9,($A151-1)*12/$B$8))</f>
        <v>50253</v>
      </c>
      <c r="C151" s="21" t="n">
        <f aca="false">IF($A151&gt;$B$12,"",G150)</f>
        <v>328957.780154161</v>
      </c>
      <c r="D151" s="21" t="n">
        <f aca="false">IF($A151&gt;$B$12,"",$B$14)</f>
        <v>2462.86880170557</v>
      </c>
      <c r="E151" s="21" t="n">
        <f aca="false">IF($A151&gt;$B$12,"",IPMT($B$13,$A151,$B$12,-$B$5))</f>
        <v>1713.32177163626</v>
      </c>
      <c r="F151" s="21" t="n">
        <f aca="false">IF($A151&gt;$B$12,"",PPMT($B$13,$A151,$B$12,-$B$5))</f>
        <v>749.547030069304</v>
      </c>
      <c r="G151" s="21" t="n">
        <f aca="false">IF($A151&gt;$B$12,"",C151-F151)</f>
        <v>328208.233124092</v>
      </c>
      <c r="H151" s="21" t="n">
        <f aca="false">IF($A151&gt;$B$12,"",SUM($E$20:E151))</f>
        <v>253306.914949227</v>
      </c>
    </row>
    <row r="152" customFormat="false" ht="15" hidden="false" customHeight="false" outlineLevel="0" collapsed="false">
      <c r="A152" s="16" t="n">
        <v>133</v>
      </c>
      <c r="B152" s="17" t="n">
        <f aca="false">IF($A152&gt;$B$12,"",EDATE($B$9,($A152-1)*12/$B$8))</f>
        <v>50284</v>
      </c>
      <c r="C152" s="18" t="n">
        <f aca="false">IF($A152&gt;$B$12,"",G151)</f>
        <v>328208.233124092</v>
      </c>
      <c r="D152" s="18" t="n">
        <f aca="false">IF($A152&gt;$B$12,"",$B$14)</f>
        <v>2462.86880170557</v>
      </c>
      <c r="E152" s="18" t="n">
        <f aca="false">IF($A152&gt;$B$12,"",IPMT($B$13,$A152,$B$12,-$B$5))</f>
        <v>1709.41788085465</v>
      </c>
      <c r="F152" s="18" t="n">
        <f aca="false">IF($A152&gt;$B$12,"",PPMT($B$13,$A152,$B$12,-$B$5))</f>
        <v>753.450920850915</v>
      </c>
      <c r="G152" s="18" t="n">
        <f aca="false">IF($A152&gt;$B$12,"",C152-F152)</f>
        <v>327454.782203241</v>
      </c>
      <c r="H152" s="18" t="n">
        <f aca="false">IF($A152&gt;$B$12,"",SUM($E$20:E152))</f>
        <v>255016.332830081</v>
      </c>
    </row>
    <row r="153" customFormat="false" ht="15" hidden="false" customHeight="false" outlineLevel="0" collapsed="false">
      <c r="A153" s="19" t="n">
        <v>134</v>
      </c>
      <c r="B153" s="20" t="n">
        <f aca="false">IF($A153&gt;$B$12,"",EDATE($B$9,($A153-1)*12/$B$8))</f>
        <v>50314</v>
      </c>
      <c r="C153" s="21" t="n">
        <f aca="false">IF($A153&gt;$B$12,"",G152)</f>
        <v>327454.782203241</v>
      </c>
      <c r="D153" s="21" t="n">
        <f aca="false">IF($A153&gt;$B$12,"",$B$14)</f>
        <v>2462.86880170557</v>
      </c>
      <c r="E153" s="21" t="n">
        <f aca="false">IF($A153&gt;$B$12,"",IPMT($B$13,$A153,$B$12,-$B$5))</f>
        <v>1705.49365730855</v>
      </c>
      <c r="F153" s="21" t="n">
        <f aca="false">IF($A153&gt;$B$12,"",PPMT($B$13,$A153,$B$12,-$B$5))</f>
        <v>757.375144397014</v>
      </c>
      <c r="G153" s="21" t="n">
        <f aca="false">IF($A153&gt;$B$12,"",C153-F153)</f>
        <v>326697.407058844</v>
      </c>
      <c r="H153" s="21" t="n">
        <f aca="false">IF($A153&gt;$B$12,"",SUM($E$20:E153))</f>
        <v>256721.82648739</v>
      </c>
    </row>
    <row r="154" customFormat="false" ht="15" hidden="false" customHeight="false" outlineLevel="0" collapsed="false">
      <c r="A154" s="16" t="n">
        <v>135</v>
      </c>
      <c r="B154" s="17" t="n">
        <f aca="false">IF($A154&gt;$B$12,"",EDATE($B$9,($A154-1)*12/$B$8))</f>
        <v>50345</v>
      </c>
      <c r="C154" s="18" t="n">
        <f aca="false">IF($A154&gt;$B$12,"",G153)</f>
        <v>326697.407058844</v>
      </c>
      <c r="D154" s="18" t="n">
        <f aca="false">IF($A154&gt;$B$12,"",$B$14)</f>
        <v>2462.86880170557</v>
      </c>
      <c r="E154" s="18" t="n">
        <f aca="false">IF($A154&gt;$B$12,"",IPMT($B$13,$A154,$B$12,-$B$5))</f>
        <v>1701.54899509815</v>
      </c>
      <c r="F154" s="18" t="n">
        <f aca="false">IF($A154&gt;$B$12,"",PPMT($B$13,$A154,$B$12,-$B$5))</f>
        <v>761.319806607415</v>
      </c>
      <c r="G154" s="18" t="n">
        <f aca="false">IF($A154&gt;$B$12,"",C154-F154)</f>
        <v>325936.087252237</v>
      </c>
      <c r="H154" s="18" t="n">
        <f aca="false">IF($A154&gt;$B$12,"",SUM($E$20:E154))</f>
        <v>258423.375482488</v>
      </c>
    </row>
    <row r="155" customFormat="false" ht="15" hidden="false" customHeight="false" outlineLevel="0" collapsed="false">
      <c r="A155" s="19" t="n">
        <v>136</v>
      </c>
      <c r="B155" s="20" t="n">
        <f aca="false">IF($A155&gt;$B$12,"",EDATE($B$9,($A155-1)*12/$B$8))</f>
        <v>50375</v>
      </c>
      <c r="C155" s="21" t="n">
        <f aca="false">IF($A155&gt;$B$12,"",G154)</f>
        <v>325936.087252237</v>
      </c>
      <c r="D155" s="21" t="n">
        <f aca="false">IF($A155&gt;$B$12,"",$B$14)</f>
        <v>2462.86880170557</v>
      </c>
      <c r="E155" s="21" t="n">
        <f aca="false">IF($A155&gt;$B$12,"",IPMT($B$13,$A155,$B$12,-$B$5))</f>
        <v>1697.58378777207</v>
      </c>
      <c r="F155" s="21" t="n">
        <f aca="false">IF($A155&gt;$B$12,"",PPMT($B$13,$A155,$B$12,-$B$5))</f>
        <v>765.285013933495</v>
      </c>
      <c r="G155" s="21" t="n">
        <f aca="false">IF($A155&gt;$B$12,"",C155-F155)</f>
        <v>325170.802238303</v>
      </c>
      <c r="H155" s="21" t="n">
        <f aca="false">IF($A155&gt;$B$12,"",SUM($E$20:E155))</f>
        <v>260120.95927026</v>
      </c>
    </row>
    <row r="156" customFormat="false" ht="15" hidden="false" customHeight="false" outlineLevel="0" collapsed="false">
      <c r="A156" s="16" t="n">
        <v>137</v>
      </c>
      <c r="B156" s="17" t="n">
        <f aca="false">IF($A156&gt;$B$12,"",EDATE($B$9,($A156-1)*12/$B$8))</f>
        <v>50406</v>
      </c>
      <c r="C156" s="18" t="n">
        <f aca="false">IF($A156&gt;$B$12,"",G155)</f>
        <v>325170.802238303</v>
      </c>
      <c r="D156" s="18" t="n">
        <f aca="false">IF($A156&gt;$B$12,"",$B$14)</f>
        <v>2462.86880170557</v>
      </c>
      <c r="E156" s="18" t="n">
        <f aca="false">IF($A156&gt;$B$12,"",IPMT($B$13,$A156,$B$12,-$B$5))</f>
        <v>1693.5979283245</v>
      </c>
      <c r="F156" s="18" t="n">
        <f aca="false">IF($A156&gt;$B$12,"",PPMT($B$13,$A156,$B$12,-$B$5))</f>
        <v>769.270873381065</v>
      </c>
      <c r="G156" s="18" t="n">
        <f aca="false">IF($A156&gt;$B$12,"",C156-F156)</f>
        <v>324401.531364922</v>
      </c>
      <c r="H156" s="18" t="n">
        <f aca="false">IF($A156&gt;$B$12,"",SUM($E$20:E156))</f>
        <v>261814.557198585</v>
      </c>
    </row>
    <row r="157" customFormat="false" ht="15" hidden="false" customHeight="false" outlineLevel="0" collapsed="false">
      <c r="A157" s="19" t="n">
        <v>138</v>
      </c>
      <c r="B157" s="20" t="n">
        <f aca="false">IF($A157&gt;$B$12,"",EDATE($B$9,($A157-1)*12/$B$8))</f>
        <v>50437</v>
      </c>
      <c r="C157" s="21" t="n">
        <f aca="false">IF($A157&gt;$B$12,"",G156)</f>
        <v>324401.531364922</v>
      </c>
      <c r="D157" s="21" t="n">
        <f aca="false">IF($A157&gt;$B$12,"",$B$14)</f>
        <v>2462.86880170557</v>
      </c>
      <c r="E157" s="21" t="n">
        <f aca="false">IF($A157&gt;$B$12,"",IPMT($B$13,$A157,$B$12,-$B$5))</f>
        <v>1689.59130919231</v>
      </c>
      <c r="F157" s="21" t="n">
        <f aca="false">IF($A157&gt;$B$12,"",PPMT($B$13,$A157,$B$12,-$B$5))</f>
        <v>773.277492513258</v>
      </c>
      <c r="G157" s="21" t="n">
        <f aca="false">IF($A157&gt;$B$12,"",C157-F157)</f>
        <v>323628.253872409</v>
      </c>
      <c r="H157" s="21" t="n">
        <f aca="false">IF($A157&gt;$B$12,"",SUM($E$20:E157))</f>
        <v>263504.148507777</v>
      </c>
    </row>
    <row r="158" customFormat="false" ht="15" hidden="false" customHeight="false" outlineLevel="0" collapsed="false">
      <c r="A158" s="16" t="n">
        <v>139</v>
      </c>
      <c r="B158" s="17" t="n">
        <f aca="false">IF($A158&gt;$B$12,"",EDATE($B$9,($A158-1)*12/$B$8))</f>
        <v>50465</v>
      </c>
      <c r="C158" s="18" t="n">
        <f aca="false">IF($A158&gt;$B$12,"",G157)</f>
        <v>323628.253872409</v>
      </c>
      <c r="D158" s="18" t="n">
        <f aca="false">IF($A158&gt;$B$12,"",$B$14)</f>
        <v>2462.86880170557</v>
      </c>
      <c r="E158" s="18" t="n">
        <f aca="false">IF($A158&gt;$B$12,"",IPMT($B$13,$A158,$B$12,-$B$5))</f>
        <v>1685.56382225214</v>
      </c>
      <c r="F158" s="18" t="n">
        <f aca="false">IF($A158&gt;$B$12,"",PPMT($B$13,$A158,$B$12,-$B$5))</f>
        <v>777.304979453431</v>
      </c>
      <c r="G158" s="18" t="n">
        <f aca="false">IF($A158&gt;$B$12,"",C158-F158)</f>
        <v>322850.948892956</v>
      </c>
      <c r="H158" s="18" t="n">
        <f aca="false">IF($A158&gt;$B$12,"",SUM($E$20:E158))</f>
        <v>265189.712330029</v>
      </c>
    </row>
    <row r="159" customFormat="false" ht="15" hidden="false" customHeight="false" outlineLevel="0" collapsed="false">
      <c r="A159" s="19" t="n">
        <v>140</v>
      </c>
      <c r="B159" s="20" t="n">
        <f aca="false">IF($A159&gt;$B$12,"",EDATE($B$9,($A159-1)*12/$B$8))</f>
        <v>50496</v>
      </c>
      <c r="C159" s="21" t="n">
        <f aca="false">IF($A159&gt;$B$12,"",G158)</f>
        <v>322850.948892956</v>
      </c>
      <c r="D159" s="21" t="n">
        <f aca="false">IF($A159&gt;$B$12,"",$B$14)</f>
        <v>2462.86880170557</v>
      </c>
      <c r="E159" s="21" t="n">
        <f aca="false">IF($A159&gt;$B$12,"",IPMT($B$13,$A159,$B$12,-$B$5))</f>
        <v>1681.51535881748</v>
      </c>
      <c r="F159" s="21" t="n">
        <f aca="false">IF($A159&gt;$B$12,"",PPMT($B$13,$A159,$B$12,-$B$5))</f>
        <v>781.353442888085</v>
      </c>
      <c r="G159" s="21" t="n">
        <f aca="false">IF($A159&gt;$B$12,"",C159-F159)</f>
        <v>322069.595450067</v>
      </c>
      <c r="H159" s="21" t="n">
        <f aca="false">IF($A159&gt;$B$12,"",SUM($E$20:E159))</f>
        <v>266871.227688847</v>
      </c>
    </row>
    <row r="160" customFormat="false" ht="15" hidden="false" customHeight="false" outlineLevel="0" collapsed="false">
      <c r="A160" s="16" t="n">
        <v>141</v>
      </c>
      <c r="B160" s="17" t="n">
        <f aca="false">IF($A160&gt;$B$12,"",EDATE($B$9,($A160-1)*12/$B$8))</f>
        <v>50526</v>
      </c>
      <c r="C160" s="18" t="n">
        <f aca="false">IF($A160&gt;$B$12,"",G159)</f>
        <v>322069.595450067</v>
      </c>
      <c r="D160" s="18" t="n">
        <f aca="false">IF($A160&gt;$B$12,"",$B$14)</f>
        <v>2462.86880170557</v>
      </c>
      <c r="E160" s="18" t="n">
        <f aca="false">IF($A160&gt;$B$12,"",IPMT($B$13,$A160,$B$12,-$B$5))</f>
        <v>1677.44580963577</v>
      </c>
      <c r="F160" s="18" t="n">
        <f aca="false">IF($A160&gt;$B$12,"",PPMT($B$13,$A160,$B$12,-$B$5))</f>
        <v>785.422992069794</v>
      </c>
      <c r="G160" s="18" t="n">
        <f aca="false">IF($A160&gt;$B$12,"",C160-F160)</f>
        <v>321284.172457998</v>
      </c>
      <c r="H160" s="18" t="n">
        <f aca="false">IF($A160&gt;$B$12,"",SUM($E$20:E160))</f>
        <v>268548.673498482</v>
      </c>
    </row>
    <row r="161" customFormat="false" ht="15" hidden="false" customHeight="false" outlineLevel="0" collapsed="false">
      <c r="A161" s="19" t="n">
        <v>142</v>
      </c>
      <c r="B161" s="20" t="n">
        <f aca="false">IF($A161&gt;$B$12,"",EDATE($B$9,($A161-1)*12/$B$8))</f>
        <v>50557</v>
      </c>
      <c r="C161" s="21" t="n">
        <f aca="false">IF($A161&gt;$B$12,"",G160)</f>
        <v>321284.172457998</v>
      </c>
      <c r="D161" s="21" t="n">
        <f aca="false">IF($A161&gt;$B$12,"",$B$14)</f>
        <v>2462.86880170557</v>
      </c>
      <c r="E161" s="21" t="n">
        <f aca="false">IF($A161&gt;$B$12,"",IPMT($B$13,$A161,$B$12,-$B$5))</f>
        <v>1673.35506488541</v>
      </c>
      <c r="F161" s="21" t="n">
        <f aca="false">IF($A161&gt;$B$12,"",PPMT($B$13,$A161,$B$12,-$B$5))</f>
        <v>789.513736820157</v>
      </c>
      <c r="G161" s="21" t="n">
        <f aca="false">IF($A161&gt;$B$12,"",C161-F161)</f>
        <v>320494.658721178</v>
      </c>
      <c r="H161" s="21" t="n">
        <f aca="false">IF($A161&gt;$B$12,"",SUM($E$20:E161))</f>
        <v>270222.028563368</v>
      </c>
    </row>
    <row r="162" customFormat="false" ht="15" hidden="false" customHeight="false" outlineLevel="0" collapsed="false">
      <c r="A162" s="16" t="n">
        <v>143</v>
      </c>
      <c r="B162" s="17" t="n">
        <f aca="false">IF($A162&gt;$B$12,"",EDATE($B$9,($A162-1)*12/$B$8))</f>
        <v>50587</v>
      </c>
      <c r="C162" s="18" t="n">
        <f aca="false">IF($A162&gt;$B$12,"",G161)</f>
        <v>320494.658721178</v>
      </c>
      <c r="D162" s="18" t="n">
        <f aca="false">IF($A162&gt;$B$12,"",$B$14)</f>
        <v>2462.86880170557</v>
      </c>
      <c r="E162" s="18" t="n">
        <f aca="false">IF($A162&gt;$B$12,"",IPMT($B$13,$A162,$B$12,-$B$5))</f>
        <v>1669.2430141728</v>
      </c>
      <c r="F162" s="18" t="n">
        <f aca="false">IF($A162&gt;$B$12,"",PPMT($B$13,$A162,$B$12,-$B$5))</f>
        <v>793.625787532762</v>
      </c>
      <c r="G162" s="18" t="n">
        <f aca="false">IF($A162&gt;$B$12,"",C162-F162)</f>
        <v>319701.032933645</v>
      </c>
      <c r="H162" s="18" t="n">
        <f aca="false">IF($A162&gt;$B$12,"",SUM($E$20:E162))</f>
        <v>271891.271577541</v>
      </c>
    </row>
    <row r="163" customFormat="false" ht="15" hidden="false" customHeight="false" outlineLevel="0" collapsed="false">
      <c r="A163" s="19" t="n">
        <v>144</v>
      </c>
      <c r="B163" s="20" t="n">
        <f aca="false">IF($A163&gt;$B$12,"",EDATE($B$9,($A163-1)*12/$B$8))</f>
        <v>50618</v>
      </c>
      <c r="C163" s="21" t="n">
        <f aca="false">IF($A163&gt;$B$12,"",G162)</f>
        <v>319701.032933645</v>
      </c>
      <c r="D163" s="21" t="n">
        <f aca="false">IF($A163&gt;$B$12,"",$B$14)</f>
        <v>2462.86880170557</v>
      </c>
      <c r="E163" s="21" t="n">
        <f aca="false">IF($A163&gt;$B$12,"",IPMT($B$13,$A163,$B$12,-$B$5))</f>
        <v>1665.1095465294</v>
      </c>
      <c r="F163" s="21" t="n">
        <f aca="false">IF($A163&gt;$B$12,"",PPMT($B$13,$A163,$B$12,-$B$5))</f>
        <v>797.759255176161</v>
      </c>
      <c r="G163" s="21" t="n">
        <f aca="false">IF($A163&gt;$B$12,"",C163-F163)</f>
        <v>318903.273678469</v>
      </c>
      <c r="H163" s="21" t="n">
        <f aca="false">IF($A163&gt;$B$12,"",SUM($E$20:E163))</f>
        <v>273556.38112407</v>
      </c>
    </row>
    <row r="164" customFormat="false" ht="15" hidden="false" customHeight="false" outlineLevel="0" collapsed="false">
      <c r="A164" s="16" t="n">
        <v>145</v>
      </c>
      <c r="B164" s="17" t="n">
        <f aca="false">IF($A164&gt;$B$12,"",EDATE($B$9,($A164-1)*12/$B$8))</f>
        <v>50649</v>
      </c>
      <c r="C164" s="18" t="n">
        <f aca="false">IF($A164&gt;$B$12,"",G163)</f>
        <v>318903.273678469</v>
      </c>
      <c r="D164" s="18" t="n">
        <f aca="false">IF($A164&gt;$B$12,"",$B$14)</f>
        <v>2462.86880170557</v>
      </c>
      <c r="E164" s="18" t="n">
        <f aca="false">IF($A164&gt;$B$12,"",IPMT($B$13,$A164,$B$12,-$B$5))</f>
        <v>1660.9545504087</v>
      </c>
      <c r="F164" s="18" t="n">
        <f aca="false">IF($A164&gt;$B$12,"",PPMT($B$13,$A164,$B$12,-$B$5))</f>
        <v>801.914251296871</v>
      </c>
      <c r="G164" s="18" t="n">
        <f aca="false">IF($A164&gt;$B$12,"",C164-F164)</f>
        <v>318101.359427172</v>
      </c>
      <c r="H164" s="18" t="n">
        <f aca="false">IF($A164&gt;$B$12,"",SUM($E$20:E164))</f>
        <v>275217.335674479</v>
      </c>
    </row>
    <row r="165" customFormat="false" ht="15" hidden="false" customHeight="false" outlineLevel="0" collapsed="false">
      <c r="A165" s="19" t="n">
        <v>146</v>
      </c>
      <c r="B165" s="20" t="n">
        <f aca="false">IF($A165&gt;$B$12,"",EDATE($B$9,($A165-1)*12/$B$8))</f>
        <v>50679</v>
      </c>
      <c r="C165" s="21" t="n">
        <f aca="false">IF($A165&gt;$B$12,"",G164)</f>
        <v>318101.359427172</v>
      </c>
      <c r="D165" s="21" t="n">
        <f aca="false">IF($A165&gt;$B$12,"",$B$14)</f>
        <v>2462.86880170557</v>
      </c>
      <c r="E165" s="21" t="n">
        <f aca="false">IF($A165&gt;$B$12,"",IPMT($B$13,$A165,$B$12,-$B$5))</f>
        <v>1656.77791368319</v>
      </c>
      <c r="F165" s="21" t="n">
        <f aca="false">IF($A165&gt;$B$12,"",PPMT($B$13,$A165,$B$12,-$B$5))</f>
        <v>806.090888022375</v>
      </c>
      <c r="G165" s="21" t="n">
        <f aca="false">IF($A165&gt;$B$12,"",C165-F165)</f>
        <v>317295.268539149</v>
      </c>
      <c r="H165" s="21" t="n">
        <f aca="false">IF($A165&gt;$B$12,"",SUM($E$20:E165))</f>
        <v>276874.113588162</v>
      </c>
    </row>
    <row r="166" customFormat="false" ht="15" hidden="false" customHeight="false" outlineLevel="0" collapsed="false">
      <c r="A166" s="16" t="n">
        <v>147</v>
      </c>
      <c r="B166" s="17" t="n">
        <f aca="false">IF($A166&gt;$B$12,"",EDATE($B$9,($A166-1)*12/$B$8))</f>
        <v>50710</v>
      </c>
      <c r="C166" s="18" t="n">
        <f aca="false">IF($A166&gt;$B$12,"",G165)</f>
        <v>317295.268539149</v>
      </c>
      <c r="D166" s="18" t="n">
        <f aca="false">IF($A166&gt;$B$12,"",$B$14)</f>
        <v>2462.86880170557</v>
      </c>
      <c r="E166" s="18" t="n">
        <f aca="false">IF($A166&gt;$B$12,"",IPMT($B$13,$A166,$B$12,-$B$5))</f>
        <v>1652.57952364141</v>
      </c>
      <c r="F166" s="18" t="n">
        <f aca="false">IF($A166&gt;$B$12,"",PPMT($B$13,$A166,$B$12,-$B$5))</f>
        <v>810.289278064158</v>
      </c>
      <c r="G166" s="18" t="n">
        <f aca="false">IF($A166&gt;$B$12,"",C166-F166)</f>
        <v>316484.979261085</v>
      </c>
      <c r="H166" s="18" t="n">
        <f aca="false">IF($A166&gt;$B$12,"",SUM($E$20:E166))</f>
        <v>278526.693111803</v>
      </c>
    </row>
    <row r="167" customFormat="false" ht="15" hidden="false" customHeight="false" outlineLevel="0" collapsed="false">
      <c r="A167" s="19" t="n">
        <v>148</v>
      </c>
      <c r="B167" s="20" t="n">
        <f aca="false">IF($A167&gt;$B$12,"",EDATE($B$9,($A167-1)*12/$B$8))</f>
        <v>50740</v>
      </c>
      <c r="C167" s="21" t="n">
        <f aca="false">IF($A167&gt;$B$12,"",G166)</f>
        <v>316484.979261085</v>
      </c>
      <c r="D167" s="21" t="n">
        <f aca="false">IF($A167&gt;$B$12,"",$B$14)</f>
        <v>2462.86880170557</v>
      </c>
      <c r="E167" s="21" t="n">
        <f aca="false">IF($A167&gt;$B$12,"",IPMT($B$13,$A167,$B$12,-$B$5))</f>
        <v>1648.35926698482</v>
      </c>
      <c r="F167" s="21" t="n">
        <f aca="false">IF($A167&gt;$B$12,"",PPMT($B$13,$A167,$B$12,-$B$5))</f>
        <v>814.509534720743</v>
      </c>
      <c r="G167" s="21" t="n">
        <f aca="false">IF($A167&gt;$B$12,"",C167-F167)</f>
        <v>315670.469726364</v>
      </c>
      <c r="H167" s="21" t="n">
        <f aca="false">IF($A167&gt;$B$12,"",SUM($E$20:E167))</f>
        <v>280175.052378788</v>
      </c>
    </row>
    <row r="168" customFormat="false" ht="15" hidden="false" customHeight="false" outlineLevel="0" collapsed="false">
      <c r="A168" s="16" t="n">
        <v>149</v>
      </c>
      <c r="B168" s="17" t="n">
        <f aca="false">IF($A168&gt;$B$12,"",EDATE($B$9,($A168-1)*12/$B$8))</f>
        <v>50771</v>
      </c>
      <c r="C168" s="18" t="n">
        <f aca="false">IF($A168&gt;$B$12,"",G167)</f>
        <v>315670.469726364</v>
      </c>
      <c r="D168" s="18" t="n">
        <f aca="false">IF($A168&gt;$B$12,"",$B$14)</f>
        <v>2462.86880170557</v>
      </c>
      <c r="E168" s="18" t="n">
        <f aca="false">IF($A168&gt;$B$12,"",IPMT($B$13,$A168,$B$12,-$B$5))</f>
        <v>1644.11702982482</v>
      </c>
      <c r="F168" s="18" t="n">
        <f aca="false">IF($A168&gt;$B$12,"",PPMT($B$13,$A168,$B$12,-$B$5))</f>
        <v>818.751771880746</v>
      </c>
      <c r="G168" s="18" t="n">
        <f aca="false">IF($A168&gt;$B$12,"",C168-F168)</f>
        <v>314851.717954484</v>
      </c>
      <c r="H168" s="18" t="n">
        <f aca="false">IF($A168&gt;$B$12,"",SUM($E$20:E168))</f>
        <v>281819.169408613</v>
      </c>
    </row>
    <row r="169" customFormat="false" ht="15" hidden="false" customHeight="false" outlineLevel="0" collapsed="false">
      <c r="A169" s="19" t="n">
        <v>150</v>
      </c>
      <c r="B169" s="20" t="n">
        <f aca="false">IF($A169&gt;$B$12,"",EDATE($B$9,($A169-1)*12/$B$8))</f>
        <v>50802</v>
      </c>
      <c r="C169" s="21" t="n">
        <f aca="false">IF($A169&gt;$B$12,"",G168)</f>
        <v>314851.717954484</v>
      </c>
      <c r="D169" s="21" t="n">
        <f aca="false">IF($A169&gt;$B$12,"",$B$14)</f>
        <v>2462.86880170557</v>
      </c>
      <c r="E169" s="21" t="n">
        <f aca="false">IF($A169&gt;$B$12,"",IPMT($B$13,$A169,$B$12,-$B$5))</f>
        <v>1639.85269767961</v>
      </c>
      <c r="F169" s="21" t="n">
        <f aca="false">IF($A169&gt;$B$12,"",PPMT($B$13,$A169,$B$12,-$B$5))</f>
        <v>823.016104025958</v>
      </c>
      <c r="G169" s="21" t="n">
        <f aca="false">IF($A169&gt;$B$12,"",C169-F169)</f>
        <v>314028.701850458</v>
      </c>
      <c r="H169" s="21" t="n">
        <f aca="false">IF($A169&gt;$B$12,"",SUM($E$20:E169))</f>
        <v>283459.022106292</v>
      </c>
    </row>
    <row r="170" customFormat="false" ht="15" hidden="false" customHeight="false" outlineLevel="0" collapsed="false">
      <c r="A170" s="16" t="n">
        <v>151</v>
      </c>
      <c r="B170" s="17" t="n">
        <f aca="false">IF($A170&gt;$B$12,"",EDATE($B$9,($A170-1)*12/$B$8))</f>
        <v>50830</v>
      </c>
      <c r="C170" s="18" t="n">
        <f aca="false">IF($A170&gt;$B$12,"",G169)</f>
        <v>314028.701850458</v>
      </c>
      <c r="D170" s="18" t="n">
        <f aca="false">IF($A170&gt;$B$12,"",$B$14)</f>
        <v>2462.86880170557</v>
      </c>
      <c r="E170" s="18" t="n">
        <f aca="false">IF($A170&gt;$B$12,"",IPMT($B$13,$A170,$B$12,-$B$5))</f>
        <v>1635.56615547114</v>
      </c>
      <c r="F170" s="18" t="n">
        <f aca="false">IF($A170&gt;$B$12,"",PPMT($B$13,$A170,$B$12,-$B$5))</f>
        <v>827.302646234427</v>
      </c>
      <c r="G170" s="18" t="n">
        <f aca="false">IF($A170&gt;$B$12,"",C170-F170)</f>
        <v>313201.399204223</v>
      </c>
      <c r="H170" s="18" t="n">
        <f aca="false">IF($A170&gt;$B$12,"",SUM($E$20:E170))</f>
        <v>285094.588261764</v>
      </c>
    </row>
    <row r="171" customFormat="false" ht="15" hidden="false" customHeight="false" outlineLevel="0" collapsed="false">
      <c r="A171" s="19" t="n">
        <v>152</v>
      </c>
      <c r="B171" s="20" t="n">
        <f aca="false">IF($A171&gt;$B$12,"",EDATE($B$9,($A171-1)*12/$B$8))</f>
        <v>50861</v>
      </c>
      <c r="C171" s="21" t="n">
        <f aca="false">IF($A171&gt;$B$12,"",G170)</f>
        <v>313201.399204223</v>
      </c>
      <c r="D171" s="21" t="n">
        <f aca="false">IF($A171&gt;$B$12,"",$B$14)</f>
        <v>2462.86880170557</v>
      </c>
      <c r="E171" s="21" t="n">
        <f aca="false">IF($A171&gt;$B$12,"",IPMT($B$13,$A171,$B$12,-$B$5))</f>
        <v>1631.257287522</v>
      </c>
      <c r="F171" s="21" t="n">
        <f aca="false">IF($A171&gt;$B$12,"",PPMT($B$13,$A171,$B$12,-$B$5))</f>
        <v>831.611514183565</v>
      </c>
      <c r="G171" s="21" t="n">
        <f aca="false">IF($A171&gt;$B$12,"",C171-F171)</f>
        <v>312369.78769004</v>
      </c>
      <c r="H171" s="21" t="n">
        <f aca="false">IF($A171&gt;$B$12,"",SUM($E$20:E171))</f>
        <v>286725.845549286</v>
      </c>
    </row>
    <row r="172" customFormat="false" ht="15" hidden="false" customHeight="false" outlineLevel="0" collapsed="false">
      <c r="A172" s="16" t="n">
        <v>153</v>
      </c>
      <c r="B172" s="17" t="n">
        <f aca="false">IF($A172&gt;$B$12,"",EDATE($B$9,($A172-1)*12/$B$8))</f>
        <v>50891</v>
      </c>
      <c r="C172" s="18" t="n">
        <f aca="false">IF($A172&gt;$B$12,"",G171)</f>
        <v>312369.78769004</v>
      </c>
      <c r="D172" s="18" t="n">
        <f aca="false">IF($A172&gt;$B$12,"",$B$14)</f>
        <v>2462.86880170557</v>
      </c>
      <c r="E172" s="18" t="n">
        <f aca="false">IF($A172&gt;$B$12,"",IPMT($B$13,$A172,$B$12,-$B$5))</f>
        <v>1626.9259775523</v>
      </c>
      <c r="F172" s="18" t="n">
        <f aca="false">IF($A172&gt;$B$12,"",PPMT($B$13,$A172,$B$12,-$B$5))</f>
        <v>835.942824153271</v>
      </c>
      <c r="G172" s="18" t="n">
        <f aca="false">IF($A172&gt;$B$12,"",C172-F172)</f>
        <v>311533.844865886</v>
      </c>
      <c r="H172" s="18" t="n">
        <f aca="false">IF($A172&gt;$B$12,"",SUM($E$20:E172))</f>
        <v>288352.771526838</v>
      </c>
    </row>
    <row r="173" customFormat="false" ht="15" hidden="false" customHeight="false" outlineLevel="0" collapsed="false">
      <c r="A173" s="19" t="n">
        <v>154</v>
      </c>
      <c r="B173" s="20" t="n">
        <f aca="false">IF($A173&gt;$B$12,"",EDATE($B$9,($A173-1)*12/$B$8))</f>
        <v>50922</v>
      </c>
      <c r="C173" s="21" t="n">
        <f aca="false">IF($A173&gt;$B$12,"",G172)</f>
        <v>311533.844865886</v>
      </c>
      <c r="D173" s="21" t="n">
        <f aca="false">IF($A173&gt;$B$12,"",$B$14)</f>
        <v>2462.86880170557</v>
      </c>
      <c r="E173" s="21" t="n">
        <f aca="false">IF($A173&gt;$B$12,"",IPMT($B$13,$A173,$B$12,-$B$5))</f>
        <v>1622.5721086765</v>
      </c>
      <c r="F173" s="21" t="n">
        <f aca="false">IF($A173&gt;$B$12,"",PPMT($B$13,$A173,$B$12,-$B$5))</f>
        <v>840.296693029069</v>
      </c>
      <c r="G173" s="21" t="n">
        <f aca="false">IF($A173&gt;$B$12,"",C173-F173)</f>
        <v>310693.548172857</v>
      </c>
      <c r="H173" s="21" t="n">
        <f aca="false">IF($A173&gt;$B$12,"",SUM($E$20:E173))</f>
        <v>289975.343635514</v>
      </c>
    </row>
    <row r="174" customFormat="false" ht="15" hidden="false" customHeight="false" outlineLevel="0" collapsed="false">
      <c r="A174" s="16" t="n">
        <v>155</v>
      </c>
      <c r="B174" s="17" t="n">
        <f aca="false">IF($A174&gt;$B$12,"",EDATE($B$9,($A174-1)*12/$B$8))</f>
        <v>50952</v>
      </c>
      <c r="C174" s="18" t="n">
        <f aca="false">IF($A174&gt;$B$12,"",G173)</f>
        <v>310693.548172857</v>
      </c>
      <c r="D174" s="18" t="n">
        <f aca="false">IF($A174&gt;$B$12,"",$B$14)</f>
        <v>2462.86880170557</v>
      </c>
      <c r="E174" s="18" t="n">
        <f aca="false">IF($A174&gt;$B$12,"",IPMT($B$13,$A174,$B$12,-$B$5))</f>
        <v>1618.1955634003</v>
      </c>
      <c r="F174" s="18" t="n">
        <f aca="false">IF($A174&gt;$B$12,"",PPMT($B$13,$A174,$B$12,-$B$5))</f>
        <v>844.673238305262</v>
      </c>
      <c r="G174" s="18" t="n">
        <f aca="false">IF($A174&gt;$B$12,"",C174-F174)</f>
        <v>309848.874934552</v>
      </c>
      <c r="H174" s="18" t="n">
        <f aca="false">IF($A174&gt;$B$12,"",SUM($E$20:E174))</f>
        <v>291593.539198915</v>
      </c>
    </row>
    <row r="175" customFormat="false" ht="15" hidden="false" customHeight="false" outlineLevel="0" collapsed="false">
      <c r="A175" s="19" t="n">
        <v>156</v>
      </c>
      <c r="B175" s="20" t="n">
        <f aca="false">IF($A175&gt;$B$12,"",EDATE($B$9,($A175-1)*12/$B$8))</f>
        <v>50983</v>
      </c>
      <c r="C175" s="21" t="n">
        <f aca="false">IF($A175&gt;$B$12,"",G174)</f>
        <v>309848.874934552</v>
      </c>
      <c r="D175" s="21" t="n">
        <f aca="false">IF($A175&gt;$B$12,"",$B$14)</f>
        <v>2462.86880170557</v>
      </c>
      <c r="E175" s="21" t="n">
        <f aca="false">IF($A175&gt;$B$12,"",IPMT($B$13,$A175,$B$12,-$B$5))</f>
        <v>1613.79622361746</v>
      </c>
      <c r="F175" s="21" t="n">
        <f aca="false">IF($A175&gt;$B$12,"",PPMT($B$13,$A175,$B$12,-$B$5))</f>
        <v>849.072578088101</v>
      </c>
      <c r="G175" s="21" t="n">
        <f aca="false">IF($A175&gt;$B$12,"",C175-F175)</f>
        <v>308999.802356464</v>
      </c>
      <c r="H175" s="21" t="n">
        <f aca="false">IF($A175&gt;$B$12,"",SUM($E$20:E175))</f>
        <v>293207.335422532</v>
      </c>
    </row>
    <row r="176" customFormat="false" ht="15" hidden="false" customHeight="false" outlineLevel="0" collapsed="false">
      <c r="A176" s="16" t="n">
        <v>157</v>
      </c>
      <c r="B176" s="17" t="n">
        <f aca="false">IF($A176&gt;$B$12,"",EDATE($B$9,($A176-1)*12/$B$8))</f>
        <v>51014</v>
      </c>
      <c r="C176" s="18" t="n">
        <f aca="false">IF($A176&gt;$B$12,"",G175)</f>
        <v>308999.802356464</v>
      </c>
      <c r="D176" s="18" t="n">
        <f aca="false">IF($A176&gt;$B$12,"",$B$14)</f>
        <v>2462.86880170557</v>
      </c>
      <c r="E176" s="18" t="n">
        <f aca="false">IF($A176&gt;$B$12,"",IPMT($B$13,$A176,$B$12,-$B$5))</f>
        <v>1609.37397060659</v>
      </c>
      <c r="F176" s="18" t="n">
        <f aca="false">IF($A176&gt;$B$12,"",PPMT($B$13,$A176,$B$12,-$B$5))</f>
        <v>853.494831098977</v>
      </c>
      <c r="G176" s="18" t="n">
        <f aca="false">IF($A176&gt;$B$12,"",C176-F176)</f>
        <v>308146.307525365</v>
      </c>
      <c r="H176" s="18" t="n">
        <f aca="false">IF($A176&gt;$B$12,"",SUM($E$20:E176))</f>
        <v>294816.709393139</v>
      </c>
    </row>
    <row r="177" customFormat="false" ht="15" hidden="false" customHeight="false" outlineLevel="0" collapsed="false">
      <c r="A177" s="19" t="n">
        <v>158</v>
      </c>
      <c r="B177" s="20" t="n">
        <f aca="false">IF($A177&gt;$B$12,"",EDATE($B$9,($A177-1)*12/$B$8))</f>
        <v>51044</v>
      </c>
      <c r="C177" s="21" t="n">
        <f aca="false">IF($A177&gt;$B$12,"",G176)</f>
        <v>308146.307525365</v>
      </c>
      <c r="D177" s="21" t="n">
        <f aca="false">IF($A177&gt;$B$12,"",$B$14)</f>
        <v>2462.86880170557</v>
      </c>
      <c r="E177" s="21" t="n">
        <f aca="false">IF($A177&gt;$B$12,"",IPMT($B$13,$A177,$B$12,-$B$5))</f>
        <v>1604.92868502795</v>
      </c>
      <c r="F177" s="21" t="n">
        <f aca="false">IF($A177&gt;$B$12,"",PPMT($B$13,$A177,$B$12,-$B$5))</f>
        <v>857.940116677617</v>
      </c>
      <c r="G177" s="21" t="n">
        <f aca="false">IF($A177&gt;$B$12,"",C177-F177)</f>
        <v>307288.367408687</v>
      </c>
      <c r="H177" s="21" t="n">
        <f aca="false">IF($A177&gt;$B$12,"",SUM($E$20:E177))</f>
        <v>296421.638078167</v>
      </c>
    </row>
    <row r="178" customFormat="false" ht="15" hidden="false" customHeight="false" outlineLevel="0" collapsed="false">
      <c r="A178" s="16" t="n">
        <v>159</v>
      </c>
      <c r="B178" s="17" t="n">
        <f aca="false">IF($A178&gt;$B$12,"",EDATE($B$9,($A178-1)*12/$B$8))</f>
        <v>51075</v>
      </c>
      <c r="C178" s="18" t="n">
        <f aca="false">IF($A178&gt;$B$12,"",G177)</f>
        <v>307288.367408687</v>
      </c>
      <c r="D178" s="18" t="n">
        <f aca="false">IF($A178&gt;$B$12,"",$B$14)</f>
        <v>2462.86880170557</v>
      </c>
      <c r="E178" s="18" t="n">
        <f aca="false">IF($A178&gt;$B$12,"",IPMT($B$13,$A178,$B$12,-$B$5))</f>
        <v>1600.46024692025</v>
      </c>
      <c r="F178" s="18" t="n">
        <f aca="false">IF($A178&gt;$B$12,"",PPMT($B$13,$A178,$B$12,-$B$5))</f>
        <v>862.408554785313</v>
      </c>
      <c r="G178" s="18" t="n">
        <f aca="false">IF($A178&gt;$B$12,"",C178-F178)</f>
        <v>306425.958853902</v>
      </c>
      <c r="H178" s="18" t="n">
        <f aca="false">IF($A178&gt;$B$12,"",SUM($E$20:E178))</f>
        <v>298022.098325087</v>
      </c>
    </row>
    <row r="179" customFormat="false" ht="15" hidden="false" customHeight="false" outlineLevel="0" collapsed="false">
      <c r="A179" s="19" t="n">
        <v>160</v>
      </c>
      <c r="B179" s="20" t="n">
        <f aca="false">IF($A179&gt;$B$12,"",EDATE($B$9,($A179-1)*12/$B$8))</f>
        <v>51105</v>
      </c>
      <c r="C179" s="21" t="n">
        <f aca="false">IF($A179&gt;$B$12,"",G178)</f>
        <v>306425.958853902</v>
      </c>
      <c r="D179" s="21" t="n">
        <f aca="false">IF($A179&gt;$B$12,"",$B$14)</f>
        <v>2462.86880170557</v>
      </c>
      <c r="E179" s="21" t="n">
        <f aca="false">IF($A179&gt;$B$12,"",IPMT($B$13,$A179,$B$12,-$B$5))</f>
        <v>1595.96853569741</v>
      </c>
      <c r="F179" s="21" t="n">
        <f aca="false">IF($A179&gt;$B$12,"",PPMT($B$13,$A179,$B$12,-$B$5))</f>
        <v>866.900266008153</v>
      </c>
      <c r="G179" s="21" t="n">
        <f aca="false">IF($A179&gt;$B$12,"",C179-F179)</f>
        <v>305559.058587894</v>
      </c>
      <c r="H179" s="21" t="n">
        <f aca="false">IF($A179&gt;$B$12,"",SUM($E$20:E179))</f>
        <v>299618.066860784</v>
      </c>
    </row>
    <row r="180" customFormat="false" ht="15" hidden="false" customHeight="false" outlineLevel="0" collapsed="false">
      <c r="A180" s="16" t="n">
        <v>161</v>
      </c>
      <c r="B180" s="17" t="n">
        <f aca="false">IF($A180&gt;$B$12,"",EDATE($B$9,($A180-1)*12/$B$8))</f>
        <v>51136</v>
      </c>
      <c r="C180" s="18" t="n">
        <f aca="false">IF($A180&gt;$B$12,"",G179)</f>
        <v>305559.058587894</v>
      </c>
      <c r="D180" s="18" t="n">
        <f aca="false">IF($A180&gt;$B$12,"",$B$14)</f>
        <v>2462.86880170557</v>
      </c>
      <c r="E180" s="18" t="n">
        <f aca="false">IF($A180&gt;$B$12,"",IPMT($B$13,$A180,$B$12,-$B$5))</f>
        <v>1591.45343014529</v>
      </c>
      <c r="F180" s="18" t="n">
        <f aca="false">IF($A180&gt;$B$12,"",PPMT($B$13,$A180,$B$12,-$B$5))</f>
        <v>871.415371560279</v>
      </c>
      <c r="G180" s="18" t="n">
        <f aca="false">IF($A180&gt;$B$12,"",C180-F180)</f>
        <v>304687.643216334</v>
      </c>
      <c r="H180" s="18" t="n">
        <f aca="false">IF($A180&gt;$B$12,"",SUM($E$20:E180))</f>
        <v>301209.52029093</v>
      </c>
    </row>
    <row r="181" customFormat="false" ht="15" hidden="false" customHeight="false" outlineLevel="0" collapsed="false">
      <c r="A181" s="19" t="n">
        <v>162</v>
      </c>
      <c r="B181" s="20" t="n">
        <f aca="false">IF($A181&gt;$B$12,"",EDATE($B$9,($A181-1)*12/$B$8))</f>
        <v>51167</v>
      </c>
      <c r="C181" s="21" t="n">
        <f aca="false">IF($A181&gt;$B$12,"",G180)</f>
        <v>304687.643216334</v>
      </c>
      <c r="D181" s="21" t="n">
        <f aca="false">IF($A181&gt;$B$12,"",$B$14)</f>
        <v>2462.86880170557</v>
      </c>
      <c r="E181" s="21" t="n">
        <f aca="false">IF($A181&gt;$B$12,"",IPMT($B$13,$A181,$B$12,-$B$5))</f>
        <v>1586.91480841841</v>
      </c>
      <c r="F181" s="21" t="n">
        <f aca="false">IF($A181&gt;$B$12,"",PPMT($B$13,$A181,$B$12,-$B$5))</f>
        <v>875.953993287156</v>
      </c>
      <c r="G181" s="21" t="n">
        <f aca="false">IF($A181&gt;$B$12,"",C181-F181)</f>
        <v>303811.689223047</v>
      </c>
      <c r="H181" s="21" t="n">
        <f aca="false">IF($A181&gt;$B$12,"",SUM($E$20:E181))</f>
        <v>302796.435099348</v>
      </c>
    </row>
    <row r="182" customFormat="false" ht="15" hidden="false" customHeight="false" outlineLevel="0" collapsed="false">
      <c r="A182" s="16" t="n">
        <v>163</v>
      </c>
      <c r="B182" s="17" t="n">
        <f aca="false">IF($A182&gt;$B$12,"",EDATE($B$9,($A182-1)*12/$B$8))</f>
        <v>51196</v>
      </c>
      <c r="C182" s="18" t="n">
        <f aca="false">IF($A182&gt;$B$12,"",G181)</f>
        <v>303811.689223047</v>
      </c>
      <c r="D182" s="18" t="n">
        <f aca="false">IF($A182&gt;$B$12,"",$B$14)</f>
        <v>2462.86880170557</v>
      </c>
      <c r="E182" s="18" t="n">
        <f aca="false">IF($A182&gt;$B$12,"",IPMT($B$13,$A182,$B$12,-$B$5))</f>
        <v>1582.35254803671</v>
      </c>
      <c r="F182" s="18" t="n">
        <f aca="false">IF($A182&gt;$B$12,"",PPMT($B$13,$A182,$B$12,-$B$5))</f>
        <v>880.516253668859</v>
      </c>
      <c r="G182" s="18" t="n">
        <f aca="false">IF($A182&gt;$B$12,"",C182-F182)</f>
        <v>302931.172969378</v>
      </c>
      <c r="H182" s="18" t="n">
        <f aca="false">IF($A182&gt;$B$12,"",SUM($E$20:E182))</f>
        <v>304378.787647385</v>
      </c>
    </row>
    <row r="183" customFormat="false" ht="15" hidden="false" customHeight="false" outlineLevel="0" collapsed="false">
      <c r="A183" s="19" t="n">
        <v>164</v>
      </c>
      <c r="B183" s="20" t="n">
        <f aca="false">IF($A183&gt;$B$12,"",EDATE($B$9,($A183-1)*12/$B$8))</f>
        <v>51227</v>
      </c>
      <c r="C183" s="21" t="n">
        <f aca="false">IF($A183&gt;$B$12,"",G182)</f>
        <v>302931.172969378</v>
      </c>
      <c r="D183" s="21" t="n">
        <f aca="false">IF($A183&gt;$B$12,"",$B$14)</f>
        <v>2462.86880170557</v>
      </c>
      <c r="E183" s="21" t="n">
        <f aca="false">IF($A183&gt;$B$12,"",IPMT($B$13,$A183,$B$12,-$B$5))</f>
        <v>1577.76652588218</v>
      </c>
      <c r="F183" s="21" t="n">
        <f aca="false">IF($A183&gt;$B$12,"",PPMT($B$13,$A183,$B$12,-$B$5))</f>
        <v>885.102275823384</v>
      </c>
      <c r="G183" s="21" t="n">
        <f aca="false">IF($A183&gt;$B$12,"",C183-F183)</f>
        <v>302046.070693554</v>
      </c>
      <c r="H183" s="21" t="n">
        <f aca="false">IF($A183&gt;$B$12,"",SUM($E$20:E183))</f>
        <v>305956.554173267</v>
      </c>
    </row>
    <row r="184" customFormat="false" ht="15" hidden="false" customHeight="false" outlineLevel="0" collapsed="false">
      <c r="A184" s="16" t="n">
        <v>165</v>
      </c>
      <c r="B184" s="17" t="n">
        <f aca="false">IF($A184&gt;$B$12,"",EDATE($B$9,($A184-1)*12/$B$8))</f>
        <v>51257</v>
      </c>
      <c r="C184" s="18" t="n">
        <f aca="false">IF($A184&gt;$B$12,"",G183)</f>
        <v>302046.070693554</v>
      </c>
      <c r="D184" s="18" t="n">
        <f aca="false">IF($A184&gt;$B$12,"",$B$14)</f>
        <v>2462.86880170557</v>
      </c>
      <c r="E184" s="18" t="n">
        <f aca="false">IF($A184&gt;$B$12,"",IPMT($B$13,$A184,$B$12,-$B$5))</f>
        <v>1573.1566181956</v>
      </c>
      <c r="F184" s="18" t="n">
        <f aca="false">IF($A184&gt;$B$12,"",PPMT($B$13,$A184,$B$12,-$B$5))</f>
        <v>889.712183509965</v>
      </c>
      <c r="G184" s="18" t="n">
        <f aca="false">IF($A184&gt;$B$12,"",C184-F184)</f>
        <v>301156.358510044</v>
      </c>
      <c r="H184" s="18" t="n">
        <f aca="false">IF($A184&gt;$B$12,"",SUM($E$20:E184))</f>
        <v>307529.710791463</v>
      </c>
    </row>
    <row r="185" customFormat="false" ht="15" hidden="false" customHeight="false" outlineLevel="0" collapsed="false">
      <c r="A185" s="19" t="n">
        <v>166</v>
      </c>
      <c r="B185" s="20" t="n">
        <f aca="false">IF($A185&gt;$B$12,"",EDATE($B$9,($A185-1)*12/$B$8))</f>
        <v>51288</v>
      </c>
      <c r="C185" s="21" t="n">
        <f aca="false">IF($A185&gt;$B$12,"",G184)</f>
        <v>301156.358510044</v>
      </c>
      <c r="D185" s="21" t="n">
        <f aca="false">IF($A185&gt;$B$12,"",$B$14)</f>
        <v>2462.86880170557</v>
      </c>
      <c r="E185" s="21" t="n">
        <f aca="false">IF($A185&gt;$B$12,"",IPMT($B$13,$A185,$B$12,-$B$5))</f>
        <v>1568.52270057315</v>
      </c>
      <c r="F185" s="21" t="n">
        <f aca="false">IF($A185&gt;$B$12,"",PPMT($B$13,$A185,$B$12,-$B$5))</f>
        <v>894.346101132412</v>
      </c>
      <c r="G185" s="21" t="n">
        <f aca="false">IF($A185&gt;$B$12,"",C185-F185)</f>
        <v>300262.012408912</v>
      </c>
      <c r="H185" s="21" t="n">
        <f aca="false">IF($A185&gt;$B$12,"",SUM($E$20:E185))</f>
        <v>309098.233492036</v>
      </c>
    </row>
    <row r="186" customFormat="false" ht="15" hidden="false" customHeight="false" outlineLevel="0" collapsed="false">
      <c r="A186" s="16" t="n">
        <v>167</v>
      </c>
      <c r="B186" s="17" t="n">
        <f aca="false">IF($A186&gt;$B$12,"",EDATE($B$9,($A186-1)*12/$B$8))</f>
        <v>51318</v>
      </c>
      <c r="C186" s="18" t="n">
        <f aca="false">IF($A186&gt;$B$12,"",G185)</f>
        <v>300262.012408912</v>
      </c>
      <c r="D186" s="18" t="n">
        <f aca="false">IF($A186&gt;$B$12,"",$B$14)</f>
        <v>2462.86880170557</v>
      </c>
      <c r="E186" s="18" t="n">
        <f aca="false">IF($A186&gt;$B$12,"",IPMT($B$13,$A186,$B$12,-$B$5))</f>
        <v>1563.86464796309</v>
      </c>
      <c r="F186" s="18" t="n">
        <f aca="false">IF($A186&gt;$B$12,"",PPMT($B$13,$A186,$B$12,-$B$5))</f>
        <v>899.004153742477</v>
      </c>
      <c r="G186" s="18" t="n">
        <f aca="false">IF($A186&gt;$B$12,"",C186-F186)</f>
        <v>299363.00825517</v>
      </c>
      <c r="H186" s="18" t="n">
        <f aca="false">IF($A186&gt;$B$12,"",SUM($E$20:E186))</f>
        <v>310662.098139999</v>
      </c>
    </row>
    <row r="187" customFormat="false" ht="15" hidden="false" customHeight="false" outlineLevel="0" collapsed="false">
      <c r="A187" s="19" t="n">
        <v>168</v>
      </c>
      <c r="B187" s="20" t="n">
        <f aca="false">IF($A187&gt;$B$12,"",EDATE($B$9,($A187-1)*12/$B$8))</f>
        <v>51349</v>
      </c>
      <c r="C187" s="21" t="n">
        <f aca="false">IF($A187&gt;$B$12,"",G186)</f>
        <v>299363.00825517</v>
      </c>
      <c r="D187" s="21" t="n">
        <f aca="false">IF($A187&gt;$B$12,"",$B$14)</f>
        <v>2462.86880170557</v>
      </c>
      <c r="E187" s="21" t="n">
        <f aca="false">IF($A187&gt;$B$12,"",IPMT($B$13,$A187,$B$12,-$B$5))</f>
        <v>1559.18233466235</v>
      </c>
      <c r="F187" s="21" t="n">
        <f aca="false">IF($A187&gt;$B$12,"",PPMT($B$13,$A187,$B$12,-$B$5))</f>
        <v>903.686467043219</v>
      </c>
      <c r="G187" s="21" t="n">
        <f aca="false">IF($A187&gt;$B$12,"",C187-F187)</f>
        <v>298459.321788126</v>
      </c>
      <c r="H187" s="21" t="n">
        <f aca="false">IF($A187&gt;$B$12,"",SUM($E$20:E187))</f>
        <v>312221.280474661</v>
      </c>
    </row>
    <row r="188" customFormat="false" ht="15" hidden="false" customHeight="false" outlineLevel="0" collapsed="false">
      <c r="A188" s="16" t="n">
        <v>169</v>
      </c>
      <c r="B188" s="17" t="n">
        <f aca="false">IF($A188&gt;$B$12,"",EDATE($B$9,($A188-1)*12/$B$8))</f>
        <v>51380</v>
      </c>
      <c r="C188" s="18" t="n">
        <f aca="false">IF($A188&gt;$B$12,"",G187)</f>
        <v>298459.321788126</v>
      </c>
      <c r="D188" s="18" t="n">
        <f aca="false">IF($A188&gt;$B$12,"",$B$14)</f>
        <v>2462.86880170557</v>
      </c>
      <c r="E188" s="18" t="n">
        <f aca="false">IF($A188&gt;$B$12,"",IPMT($B$13,$A188,$B$12,-$B$5))</f>
        <v>1554.47563431316</v>
      </c>
      <c r="F188" s="18" t="n">
        <f aca="false">IF($A188&gt;$B$12,"",PPMT($B$13,$A188,$B$12,-$B$5))</f>
        <v>908.393167392402</v>
      </c>
      <c r="G188" s="18" t="n">
        <f aca="false">IF($A188&gt;$B$12,"",C188-F188)</f>
        <v>297550.928620734</v>
      </c>
      <c r="H188" s="18" t="n">
        <f aca="false">IF($A188&gt;$B$12,"",SUM($E$20:E188))</f>
        <v>313775.756108974</v>
      </c>
    </row>
    <row r="189" customFormat="false" ht="15" hidden="false" customHeight="false" outlineLevel="0" collapsed="false">
      <c r="A189" s="19" t="n">
        <v>170</v>
      </c>
      <c r="B189" s="20" t="n">
        <f aca="false">IF($A189&gt;$B$12,"",EDATE($B$9,($A189-1)*12/$B$8))</f>
        <v>51410</v>
      </c>
      <c r="C189" s="21" t="n">
        <f aca="false">IF($A189&gt;$B$12,"",G188)</f>
        <v>297550.928620734</v>
      </c>
      <c r="D189" s="21" t="n">
        <f aca="false">IF($A189&gt;$B$12,"",$B$14)</f>
        <v>2462.86880170557</v>
      </c>
      <c r="E189" s="21" t="n">
        <f aca="false">IF($A189&gt;$B$12,"",IPMT($B$13,$A189,$B$12,-$B$5))</f>
        <v>1549.74441989966</v>
      </c>
      <c r="F189" s="21" t="n">
        <f aca="false">IF($A189&gt;$B$12,"",PPMT($B$13,$A189,$B$12,-$B$5))</f>
        <v>913.124381805904</v>
      </c>
      <c r="G189" s="21" t="n">
        <f aca="false">IF($A189&gt;$B$12,"",C189-F189)</f>
        <v>296637.804238928</v>
      </c>
      <c r="H189" s="21" t="n">
        <f aca="false">IF($A189&gt;$B$12,"",SUM($E$20:E189))</f>
        <v>315325.500528874</v>
      </c>
    </row>
    <row r="190" customFormat="false" ht="15" hidden="false" customHeight="false" outlineLevel="0" collapsed="false">
      <c r="A190" s="16" t="n">
        <v>171</v>
      </c>
      <c r="B190" s="17" t="n">
        <f aca="false">IF($A190&gt;$B$12,"",EDATE($B$9,($A190-1)*12/$B$8))</f>
        <v>51441</v>
      </c>
      <c r="C190" s="18" t="n">
        <f aca="false">IF($A190&gt;$B$12,"",G189)</f>
        <v>296637.804238928</v>
      </c>
      <c r="D190" s="18" t="n">
        <f aca="false">IF($A190&gt;$B$12,"",$B$14)</f>
        <v>2462.86880170557</v>
      </c>
      <c r="E190" s="18" t="n">
        <f aca="false">IF($A190&gt;$B$12,"",IPMT($B$13,$A190,$B$12,-$B$5))</f>
        <v>1544.98856374442</v>
      </c>
      <c r="F190" s="18" t="n">
        <f aca="false">IF($A190&gt;$B$12,"",PPMT($B$13,$A190,$B$12,-$B$5))</f>
        <v>917.880237961143</v>
      </c>
      <c r="G190" s="18" t="n">
        <f aca="false">IF($A190&gt;$B$12,"",C190-F190)</f>
        <v>295719.924000967</v>
      </c>
      <c r="H190" s="18" t="n">
        <f aca="false">IF($A190&gt;$B$12,"",SUM($E$20:E190))</f>
        <v>316870.489092618</v>
      </c>
    </row>
    <row r="191" customFormat="false" ht="15" hidden="false" customHeight="false" outlineLevel="0" collapsed="false">
      <c r="A191" s="19" t="n">
        <v>172</v>
      </c>
      <c r="B191" s="20" t="n">
        <f aca="false">IF($A191&gt;$B$12,"",EDATE($B$9,($A191-1)*12/$B$8))</f>
        <v>51471</v>
      </c>
      <c r="C191" s="21" t="n">
        <f aca="false">IF($A191&gt;$B$12,"",G190)</f>
        <v>295719.924000967</v>
      </c>
      <c r="D191" s="21" t="n">
        <f aca="false">IF($A191&gt;$B$12,"",$B$14)</f>
        <v>2462.86880170557</v>
      </c>
      <c r="E191" s="21" t="n">
        <f aca="false">IF($A191&gt;$B$12,"",IPMT($B$13,$A191,$B$12,-$B$5))</f>
        <v>1540.20793750504</v>
      </c>
      <c r="F191" s="21" t="n">
        <f aca="false">IF($A191&gt;$B$12,"",PPMT($B$13,$A191,$B$12,-$B$5))</f>
        <v>922.660864200524</v>
      </c>
      <c r="G191" s="21" t="n">
        <f aca="false">IF($A191&gt;$B$12,"",C191-F191)</f>
        <v>294797.263136766</v>
      </c>
      <c r="H191" s="21" t="n">
        <f aca="false">IF($A191&gt;$B$12,"",SUM($E$20:E191))</f>
        <v>318410.697030123</v>
      </c>
    </row>
    <row r="192" customFormat="false" ht="15" hidden="false" customHeight="false" outlineLevel="0" collapsed="false">
      <c r="A192" s="16" t="n">
        <v>173</v>
      </c>
      <c r="B192" s="17" t="n">
        <f aca="false">IF($A192&gt;$B$12,"",EDATE($B$9,($A192-1)*12/$B$8))</f>
        <v>51502</v>
      </c>
      <c r="C192" s="18" t="n">
        <f aca="false">IF($A192&gt;$B$12,"",G191)</f>
        <v>294797.263136766</v>
      </c>
      <c r="D192" s="18" t="n">
        <f aca="false">IF($A192&gt;$B$12,"",$B$14)</f>
        <v>2462.86880170557</v>
      </c>
      <c r="E192" s="18" t="n">
        <f aca="false">IF($A192&gt;$B$12,"",IPMT($B$13,$A192,$B$12,-$B$5))</f>
        <v>1535.40241217066</v>
      </c>
      <c r="F192" s="18" t="n">
        <f aca="false">IF($A192&gt;$B$12,"",PPMT($B$13,$A192,$B$12,-$B$5))</f>
        <v>927.466389534902</v>
      </c>
      <c r="G192" s="18" t="n">
        <f aca="false">IF($A192&gt;$B$12,"",C192-F192)</f>
        <v>293869.796747231</v>
      </c>
      <c r="H192" s="18" t="n">
        <f aca="false">IF($A192&gt;$B$12,"",SUM($E$20:E192))</f>
        <v>319946.099442294</v>
      </c>
    </row>
    <row r="193" customFormat="false" ht="15" hidden="false" customHeight="false" outlineLevel="0" collapsed="false">
      <c r="A193" s="19" t="n">
        <v>174</v>
      </c>
      <c r="B193" s="20" t="n">
        <f aca="false">IF($A193&gt;$B$12,"",EDATE($B$9,($A193-1)*12/$B$8))</f>
        <v>51533</v>
      </c>
      <c r="C193" s="21" t="n">
        <f aca="false">IF($A193&gt;$B$12,"",G192)</f>
        <v>293869.796747231</v>
      </c>
      <c r="D193" s="21" t="n">
        <f aca="false">IF($A193&gt;$B$12,"",$B$14)</f>
        <v>2462.86880170557</v>
      </c>
      <c r="E193" s="21" t="n">
        <f aca="false">IF($A193&gt;$B$12,"",IPMT($B$13,$A193,$B$12,-$B$5))</f>
        <v>1530.5718580585</v>
      </c>
      <c r="F193" s="21" t="n">
        <f aca="false">IF($A193&gt;$B$12,"",PPMT($B$13,$A193,$B$12,-$B$5))</f>
        <v>932.296943647063</v>
      </c>
      <c r="G193" s="21" t="n">
        <f aca="false">IF($A193&gt;$B$12,"",C193-F193)</f>
        <v>292937.499803584</v>
      </c>
      <c r="H193" s="21" t="n">
        <f aca="false">IF($A193&gt;$B$12,"",SUM($E$20:E193))</f>
        <v>321476.671300353</v>
      </c>
    </row>
    <row r="194" customFormat="false" ht="15" hidden="false" customHeight="false" outlineLevel="0" collapsed="false">
      <c r="A194" s="16" t="n">
        <v>175</v>
      </c>
      <c r="B194" s="17" t="n">
        <f aca="false">IF($A194&gt;$B$12,"",EDATE($B$9,($A194-1)*12/$B$8))</f>
        <v>51561</v>
      </c>
      <c r="C194" s="18" t="n">
        <f aca="false">IF($A194&gt;$B$12,"",G193)</f>
        <v>292937.499803584</v>
      </c>
      <c r="D194" s="18" t="n">
        <f aca="false">IF($A194&gt;$B$12,"",$B$14)</f>
        <v>2462.86880170557</v>
      </c>
      <c r="E194" s="18" t="n">
        <f aca="false">IF($A194&gt;$B$12,"",IPMT($B$13,$A194,$B$12,-$B$5))</f>
        <v>1525.71614481034</v>
      </c>
      <c r="F194" s="18" t="n">
        <f aca="false">IF($A194&gt;$B$12,"",PPMT($B$13,$A194,$B$12,-$B$5))</f>
        <v>937.152656895224</v>
      </c>
      <c r="G194" s="18" t="n">
        <f aca="false">IF($A194&gt;$B$12,"",C194-F194)</f>
        <v>292000.347146689</v>
      </c>
      <c r="H194" s="18" t="n">
        <f aca="false">IF($A194&gt;$B$12,"",SUM($E$20:E194))</f>
        <v>323002.387445163</v>
      </c>
    </row>
    <row r="195" customFormat="false" ht="15" hidden="false" customHeight="false" outlineLevel="0" collapsed="false">
      <c r="A195" s="19" t="n">
        <v>176</v>
      </c>
      <c r="B195" s="20" t="n">
        <f aca="false">IF($A195&gt;$B$12,"",EDATE($B$9,($A195-1)*12/$B$8))</f>
        <v>51592</v>
      </c>
      <c r="C195" s="21" t="n">
        <f aca="false">IF($A195&gt;$B$12,"",G194)</f>
        <v>292000.347146689</v>
      </c>
      <c r="D195" s="21" t="n">
        <f aca="false">IF($A195&gt;$B$12,"",$B$14)</f>
        <v>2462.86880170557</v>
      </c>
      <c r="E195" s="21" t="n">
        <f aca="false">IF($A195&gt;$B$12,"",IPMT($B$13,$A195,$B$12,-$B$5))</f>
        <v>1520.83514138901</v>
      </c>
      <c r="F195" s="21" t="n">
        <f aca="false">IF($A195&gt;$B$12,"",PPMT($B$13,$A195,$B$12,-$B$5))</f>
        <v>942.033660316554</v>
      </c>
      <c r="G195" s="21" t="n">
        <f aca="false">IF($A195&gt;$B$12,"",C195-F195)</f>
        <v>291058.313486373</v>
      </c>
      <c r="H195" s="21" t="n">
        <f aca="false">IF($A195&gt;$B$12,"",SUM($E$20:E195))</f>
        <v>324523.222586552</v>
      </c>
    </row>
    <row r="196" customFormat="false" ht="15" hidden="false" customHeight="false" outlineLevel="0" collapsed="false">
      <c r="A196" s="16" t="n">
        <v>177</v>
      </c>
      <c r="B196" s="17" t="n">
        <f aca="false">IF($A196&gt;$B$12,"",EDATE($B$9,($A196-1)*12/$B$8))</f>
        <v>51622</v>
      </c>
      <c r="C196" s="18" t="n">
        <f aca="false">IF($A196&gt;$B$12,"",G195)</f>
        <v>291058.313486373</v>
      </c>
      <c r="D196" s="18" t="n">
        <f aca="false">IF($A196&gt;$B$12,"",$B$14)</f>
        <v>2462.86880170557</v>
      </c>
      <c r="E196" s="18" t="n">
        <f aca="false">IF($A196&gt;$B$12,"",IPMT($B$13,$A196,$B$12,-$B$5))</f>
        <v>1515.92871607486</v>
      </c>
      <c r="F196" s="18" t="n">
        <f aca="false">IF($A196&gt;$B$12,"",PPMT($B$13,$A196,$B$12,-$B$5))</f>
        <v>946.940085630702</v>
      </c>
      <c r="G196" s="18" t="n">
        <f aca="false">IF($A196&gt;$B$12,"",C196-F196)</f>
        <v>290111.373400742</v>
      </c>
      <c r="H196" s="18" t="n">
        <f aca="false">IF($A196&gt;$B$12,"",SUM($E$20:E196))</f>
        <v>326039.151302627</v>
      </c>
    </row>
    <row r="197" customFormat="false" ht="15" hidden="false" customHeight="false" outlineLevel="0" collapsed="false">
      <c r="A197" s="19" t="n">
        <v>178</v>
      </c>
      <c r="B197" s="20" t="n">
        <f aca="false">IF($A197&gt;$B$12,"",EDATE($B$9,($A197-1)*12/$B$8))</f>
        <v>51653</v>
      </c>
      <c r="C197" s="21" t="n">
        <f aca="false">IF($A197&gt;$B$12,"",G196)</f>
        <v>290111.373400742</v>
      </c>
      <c r="D197" s="21" t="n">
        <f aca="false">IF($A197&gt;$B$12,"",$B$14)</f>
        <v>2462.86880170557</v>
      </c>
      <c r="E197" s="21" t="n">
        <f aca="false">IF($A197&gt;$B$12,"",IPMT($B$13,$A197,$B$12,-$B$5))</f>
        <v>1510.9967364622</v>
      </c>
      <c r="F197" s="21" t="n">
        <f aca="false">IF($A197&gt;$B$12,"",PPMT($B$13,$A197,$B$12,-$B$5))</f>
        <v>951.872065243363</v>
      </c>
      <c r="G197" s="21" t="n">
        <f aca="false">IF($A197&gt;$B$12,"",C197-F197)</f>
        <v>289159.501335499</v>
      </c>
      <c r="H197" s="21" t="n">
        <f aca="false">IF($A197&gt;$B$12,"",SUM($E$20:E197))</f>
        <v>327550.148039089</v>
      </c>
    </row>
    <row r="198" customFormat="false" ht="15" hidden="false" customHeight="false" outlineLevel="0" collapsed="false">
      <c r="A198" s="16" t="n">
        <v>179</v>
      </c>
      <c r="B198" s="17" t="n">
        <f aca="false">IF($A198&gt;$B$12,"",EDATE($B$9,($A198-1)*12/$B$8))</f>
        <v>51683</v>
      </c>
      <c r="C198" s="18" t="n">
        <f aca="false">IF($A198&gt;$B$12,"",G197)</f>
        <v>289159.501335499</v>
      </c>
      <c r="D198" s="18" t="n">
        <f aca="false">IF($A198&gt;$B$12,"",$B$14)</f>
        <v>2462.86880170557</v>
      </c>
      <c r="E198" s="18" t="n">
        <f aca="false">IF($A198&gt;$B$12,"",IPMT($B$13,$A198,$B$12,-$B$5))</f>
        <v>1506.03906945573</v>
      </c>
      <c r="F198" s="18" t="n">
        <f aca="false">IF($A198&gt;$B$12,"",PPMT($B$13,$A198,$B$12,-$B$5))</f>
        <v>956.829732249838</v>
      </c>
      <c r="G198" s="18" t="n">
        <f aca="false">IF($A198&gt;$B$12,"",C198-F198)</f>
        <v>288202.671603249</v>
      </c>
      <c r="H198" s="18" t="n">
        <f aca="false">IF($A198&gt;$B$12,"",SUM($E$20:E198))</f>
        <v>329056.187108545</v>
      </c>
    </row>
    <row r="199" customFormat="false" ht="15" hidden="false" customHeight="false" outlineLevel="0" collapsed="false">
      <c r="A199" s="19" t="n">
        <v>180</v>
      </c>
      <c r="B199" s="20" t="n">
        <f aca="false">IF($A199&gt;$B$12,"",EDATE($B$9,($A199-1)*12/$B$8))</f>
        <v>51714</v>
      </c>
      <c r="C199" s="21" t="n">
        <f aca="false">IF($A199&gt;$B$12,"",G198)</f>
        <v>288202.671603249</v>
      </c>
      <c r="D199" s="21" t="n">
        <f aca="false">IF($A199&gt;$B$12,"",$B$14)</f>
        <v>2462.86880170557</v>
      </c>
      <c r="E199" s="21" t="n">
        <f aca="false">IF($A199&gt;$B$12,"",IPMT($B$13,$A199,$B$12,-$B$5))</f>
        <v>1501.05558126693</v>
      </c>
      <c r="F199" s="21" t="n">
        <f aca="false">IF($A199&gt;$B$12,"",PPMT($B$13,$A199,$B$12,-$B$5))</f>
        <v>961.81322043864</v>
      </c>
      <c r="G199" s="21" t="n">
        <f aca="false">IF($A199&gt;$B$12,"",C199-F199)</f>
        <v>287240.85838281</v>
      </c>
      <c r="H199" s="21" t="n">
        <f aca="false">IF($A199&gt;$B$12,"",SUM($E$20:E199))</f>
        <v>330557.242689812</v>
      </c>
    </row>
    <row r="200" customFormat="false" ht="15" hidden="false" customHeight="false" outlineLevel="0" collapsed="false">
      <c r="A200" s="16" t="n">
        <v>181</v>
      </c>
      <c r="B200" s="17" t="n">
        <f aca="false">IF($A200&gt;$B$12,"",EDATE($B$9,($A200-1)*12/$B$8))</f>
        <v>51745</v>
      </c>
      <c r="C200" s="18" t="n">
        <f aca="false">IF($A200&gt;$B$12,"",G199)</f>
        <v>287240.85838281</v>
      </c>
      <c r="D200" s="18" t="n">
        <f aca="false">IF($A200&gt;$B$12,"",$B$14)</f>
        <v>2462.86880170557</v>
      </c>
      <c r="E200" s="18" t="n">
        <f aca="false">IF($A200&gt;$B$12,"",IPMT($B$13,$A200,$B$12,-$B$5))</f>
        <v>1496.04613741048</v>
      </c>
      <c r="F200" s="18" t="n">
        <f aca="false">IF($A200&gt;$B$12,"",PPMT($B$13,$A200,$B$12,-$B$5))</f>
        <v>966.82266429509</v>
      </c>
      <c r="G200" s="18" t="n">
        <f aca="false">IF($A200&gt;$B$12,"",C200-F200)</f>
        <v>286274.035718515</v>
      </c>
      <c r="H200" s="18" t="n">
        <f aca="false">IF($A200&gt;$B$12,"",SUM($E$20:E200))</f>
        <v>332053.288827222</v>
      </c>
    </row>
    <row r="201" customFormat="false" ht="15" hidden="false" customHeight="false" outlineLevel="0" collapsed="false">
      <c r="A201" s="19" t="n">
        <v>182</v>
      </c>
      <c r="B201" s="20" t="n">
        <f aca="false">IF($A201&gt;$B$12,"",EDATE($B$9,($A201-1)*12/$B$8))</f>
        <v>51775</v>
      </c>
      <c r="C201" s="21" t="n">
        <f aca="false">IF($A201&gt;$B$12,"",G200)</f>
        <v>286274.035718515</v>
      </c>
      <c r="D201" s="21" t="n">
        <f aca="false">IF($A201&gt;$B$12,"",$B$14)</f>
        <v>2462.86880170557</v>
      </c>
      <c r="E201" s="21" t="n">
        <f aca="false">IF($A201&gt;$B$12,"",IPMT($B$13,$A201,$B$12,-$B$5))</f>
        <v>1491.01060270061</v>
      </c>
      <c r="F201" s="21" t="n">
        <f aca="false">IF($A201&gt;$B$12,"",PPMT($B$13,$A201,$B$12,-$B$5))</f>
        <v>971.85819900496</v>
      </c>
      <c r="G201" s="21" t="n">
        <f aca="false">IF($A201&gt;$B$12,"",C201-F201)</f>
        <v>285302.17751951</v>
      </c>
      <c r="H201" s="21" t="n">
        <f aca="false">IF($A201&gt;$B$12,"",SUM($E$20:E201))</f>
        <v>333544.299429923</v>
      </c>
    </row>
    <row r="202" customFormat="false" ht="15" hidden="false" customHeight="false" outlineLevel="0" collapsed="false">
      <c r="A202" s="16" t="n">
        <v>183</v>
      </c>
      <c r="B202" s="17" t="n">
        <f aca="false">IF($A202&gt;$B$12,"",EDATE($B$9,($A202-1)*12/$B$8))</f>
        <v>51806</v>
      </c>
      <c r="C202" s="18" t="n">
        <f aca="false">IF($A202&gt;$B$12,"",G201)</f>
        <v>285302.17751951</v>
      </c>
      <c r="D202" s="18" t="n">
        <f aca="false">IF($A202&gt;$B$12,"",$B$14)</f>
        <v>2462.86880170557</v>
      </c>
      <c r="E202" s="18" t="n">
        <f aca="false">IF($A202&gt;$B$12,"",IPMT($B$13,$A202,$B$12,-$B$5))</f>
        <v>1485.94884124745</v>
      </c>
      <c r="F202" s="18" t="n">
        <f aca="false">IF($A202&gt;$B$12,"",PPMT($B$13,$A202,$B$12,-$B$5))</f>
        <v>976.919960458111</v>
      </c>
      <c r="G202" s="18" t="n">
        <f aca="false">IF($A202&gt;$B$12,"",C202-F202)</f>
        <v>284325.257559052</v>
      </c>
      <c r="H202" s="18" t="n">
        <f aca="false">IF($A202&gt;$B$12,"",SUM($E$20:E202))</f>
        <v>335030.24827117</v>
      </c>
    </row>
    <row r="203" customFormat="false" ht="15" hidden="false" customHeight="false" outlineLevel="0" collapsed="false">
      <c r="A203" s="19" t="n">
        <v>184</v>
      </c>
      <c r="B203" s="20" t="n">
        <f aca="false">IF($A203&gt;$B$12,"",EDATE($B$9,($A203-1)*12/$B$8))</f>
        <v>51836</v>
      </c>
      <c r="C203" s="21" t="n">
        <f aca="false">IF($A203&gt;$B$12,"",G202)</f>
        <v>284325.257559052</v>
      </c>
      <c r="D203" s="21" t="n">
        <f aca="false">IF($A203&gt;$B$12,"",$B$14)</f>
        <v>2462.86880170557</v>
      </c>
      <c r="E203" s="21" t="n">
        <f aca="false">IF($A203&gt;$B$12,"",IPMT($B$13,$A203,$B$12,-$B$5))</f>
        <v>1480.8607164534</v>
      </c>
      <c r="F203" s="21" t="n">
        <f aca="false">IF($A203&gt;$B$12,"",PPMT($B$13,$A203,$B$12,-$B$5))</f>
        <v>982.008085252164</v>
      </c>
      <c r="G203" s="21" t="n">
        <f aca="false">IF($A203&gt;$B$12,"",C203-F203)</f>
        <v>283343.2494738</v>
      </c>
      <c r="H203" s="21" t="n">
        <f aca="false">IF($A203&gt;$B$12,"",SUM($E$20:E203))</f>
        <v>336511.108987624</v>
      </c>
    </row>
    <row r="204" customFormat="false" ht="15" hidden="false" customHeight="false" outlineLevel="0" collapsed="false">
      <c r="A204" s="16" t="n">
        <v>185</v>
      </c>
      <c r="B204" s="17" t="n">
        <f aca="false">IF($A204&gt;$B$12,"",EDATE($B$9,($A204-1)*12/$B$8))</f>
        <v>51867</v>
      </c>
      <c r="C204" s="18" t="n">
        <f aca="false">IF($A204&gt;$B$12,"",G203)</f>
        <v>283343.2494738</v>
      </c>
      <c r="D204" s="18" t="n">
        <f aca="false">IF($A204&gt;$B$12,"",$B$14)</f>
        <v>2462.86880170557</v>
      </c>
      <c r="E204" s="18" t="n">
        <f aca="false">IF($A204&gt;$B$12,"",IPMT($B$13,$A204,$B$12,-$B$5))</f>
        <v>1475.74609100938</v>
      </c>
      <c r="F204" s="18" t="n">
        <f aca="false">IF($A204&gt;$B$12,"",PPMT($B$13,$A204,$B$12,-$B$5))</f>
        <v>987.122710696185</v>
      </c>
      <c r="G204" s="18" t="n">
        <f aca="false">IF($A204&gt;$B$12,"",C204-F204)</f>
        <v>282356.126763104</v>
      </c>
      <c r="H204" s="18" t="n">
        <f aca="false">IF($A204&gt;$B$12,"",SUM($E$20:E204))</f>
        <v>337986.855078633</v>
      </c>
    </row>
    <row r="205" customFormat="false" ht="15" hidden="false" customHeight="false" outlineLevel="0" collapsed="false">
      <c r="A205" s="19" t="n">
        <v>186</v>
      </c>
      <c r="B205" s="20" t="n">
        <f aca="false">IF($A205&gt;$B$12,"",EDATE($B$9,($A205-1)*12/$B$8))</f>
        <v>51898</v>
      </c>
      <c r="C205" s="21" t="n">
        <f aca="false">IF($A205&gt;$B$12,"",G204)</f>
        <v>282356.126763104</v>
      </c>
      <c r="D205" s="21" t="n">
        <f aca="false">IF($A205&gt;$B$12,"",$B$14)</f>
        <v>2462.86880170557</v>
      </c>
      <c r="E205" s="21" t="n">
        <f aca="false">IF($A205&gt;$B$12,"",IPMT($B$13,$A205,$B$12,-$B$5))</f>
        <v>1470.60482689117</v>
      </c>
      <c r="F205" s="21" t="n">
        <f aca="false">IF($A205&gt;$B$12,"",PPMT($B$13,$A205,$B$12,-$B$5))</f>
        <v>992.263974814395</v>
      </c>
      <c r="G205" s="21" t="n">
        <f aca="false">IF($A205&gt;$B$12,"",C205-F205)</f>
        <v>281363.862788289</v>
      </c>
      <c r="H205" s="21" t="n">
        <f aca="false">IF($A205&gt;$B$12,"",SUM($E$20:E205))</f>
        <v>339457.459905524</v>
      </c>
    </row>
    <row r="206" customFormat="false" ht="15" hidden="false" customHeight="false" outlineLevel="0" collapsed="false">
      <c r="A206" s="16" t="n">
        <v>187</v>
      </c>
      <c r="B206" s="17" t="n">
        <f aca="false">IF($A206&gt;$B$12,"",EDATE($B$9,($A206-1)*12/$B$8))</f>
        <v>51926</v>
      </c>
      <c r="C206" s="18" t="n">
        <f aca="false">IF($A206&gt;$B$12,"",G205)</f>
        <v>281363.862788289</v>
      </c>
      <c r="D206" s="18" t="n">
        <f aca="false">IF($A206&gt;$B$12,"",$B$14)</f>
        <v>2462.86880170557</v>
      </c>
      <c r="E206" s="18" t="n">
        <f aca="false">IF($A206&gt;$B$12,"",IPMT($B$13,$A206,$B$12,-$B$5))</f>
        <v>1465.43678535568</v>
      </c>
      <c r="F206" s="18" t="n">
        <f aca="false">IF($A206&gt;$B$12,"",PPMT($B$13,$A206,$B$12,-$B$5))</f>
        <v>997.432016349886</v>
      </c>
      <c r="G206" s="18" t="n">
        <f aca="false">IF($A206&gt;$B$12,"",C206-F206)</f>
        <v>280366.430771939</v>
      </c>
      <c r="H206" s="18" t="n">
        <f aca="false">IF($A206&gt;$B$12,"",SUM($E$20:E206))</f>
        <v>340922.89669088</v>
      </c>
    </row>
    <row r="207" customFormat="false" ht="15" hidden="false" customHeight="false" outlineLevel="0" collapsed="false">
      <c r="A207" s="19" t="n">
        <v>188</v>
      </c>
      <c r="B207" s="20" t="n">
        <f aca="false">IF($A207&gt;$B$12,"",EDATE($B$9,($A207-1)*12/$B$8))</f>
        <v>51957</v>
      </c>
      <c r="C207" s="21" t="n">
        <f aca="false">IF($A207&gt;$B$12,"",G206)</f>
        <v>280366.430771939</v>
      </c>
      <c r="D207" s="21" t="n">
        <f aca="false">IF($A207&gt;$B$12,"",$B$14)</f>
        <v>2462.86880170557</v>
      </c>
      <c r="E207" s="21" t="n">
        <f aca="false">IF($A207&gt;$B$12,"",IPMT($B$13,$A207,$B$12,-$B$5))</f>
        <v>1460.24182693719</v>
      </c>
      <c r="F207" s="21" t="n">
        <f aca="false">IF($A207&gt;$B$12,"",PPMT($B$13,$A207,$B$12,-$B$5))</f>
        <v>1002.62697476838</v>
      </c>
      <c r="G207" s="21" t="n">
        <f aca="false">IF($A207&gt;$B$12,"",C207-F207)</f>
        <v>279363.803797171</v>
      </c>
      <c r="H207" s="21" t="n">
        <f aca="false">IF($A207&gt;$B$12,"",SUM($E$20:E207))</f>
        <v>342383.138517817</v>
      </c>
    </row>
    <row r="208" customFormat="false" ht="15" hidden="false" customHeight="false" outlineLevel="0" collapsed="false">
      <c r="A208" s="16" t="n">
        <v>189</v>
      </c>
      <c r="B208" s="17" t="n">
        <f aca="false">IF($A208&gt;$B$12,"",EDATE($B$9,($A208-1)*12/$B$8))</f>
        <v>51987</v>
      </c>
      <c r="C208" s="18" t="n">
        <f aca="false">IF($A208&gt;$B$12,"",G207)</f>
        <v>279363.803797171</v>
      </c>
      <c r="D208" s="18" t="n">
        <f aca="false">IF($A208&gt;$B$12,"",$B$14)</f>
        <v>2462.86880170557</v>
      </c>
      <c r="E208" s="18" t="n">
        <f aca="false">IF($A208&gt;$B$12,"",IPMT($B$13,$A208,$B$12,-$B$5))</f>
        <v>1455.01981144361</v>
      </c>
      <c r="F208" s="18" t="n">
        <f aca="false">IF($A208&gt;$B$12,"",PPMT($B$13,$A208,$B$12,-$B$5))</f>
        <v>1007.84899026196</v>
      </c>
      <c r="G208" s="18" t="n">
        <f aca="false">IF($A208&gt;$B$12,"",C208-F208)</f>
        <v>278355.954806909</v>
      </c>
      <c r="H208" s="18" t="n">
        <f aca="false">IF($A208&gt;$B$12,"",SUM($E$20:E208))</f>
        <v>343838.158329261</v>
      </c>
    </row>
    <row r="209" customFormat="false" ht="15" hidden="false" customHeight="false" outlineLevel="0" collapsed="false">
      <c r="A209" s="19" t="n">
        <v>190</v>
      </c>
      <c r="B209" s="20" t="n">
        <f aca="false">IF($A209&gt;$B$12,"",EDATE($B$9,($A209-1)*12/$B$8))</f>
        <v>52018</v>
      </c>
      <c r="C209" s="21" t="n">
        <f aca="false">IF($A209&gt;$B$12,"",G208)</f>
        <v>278355.954806909</v>
      </c>
      <c r="D209" s="21" t="n">
        <f aca="false">IF($A209&gt;$B$12,"",$B$14)</f>
        <v>2462.86880170557</v>
      </c>
      <c r="E209" s="21" t="n">
        <f aca="false">IF($A209&gt;$B$12,"",IPMT($B$13,$A209,$B$12,-$B$5))</f>
        <v>1449.77059795266</v>
      </c>
      <c r="F209" s="21" t="n">
        <f aca="false">IF($A209&gt;$B$12,"",PPMT($B$13,$A209,$B$12,-$B$5))</f>
        <v>1013.09820375291</v>
      </c>
      <c r="G209" s="21" t="n">
        <f aca="false">IF($A209&gt;$B$12,"",C209-F209)</f>
        <v>277342.856603156</v>
      </c>
      <c r="H209" s="21" t="n">
        <f aca="false">IF($A209&gt;$B$12,"",SUM($E$20:E209))</f>
        <v>345287.928927213</v>
      </c>
    </row>
    <row r="210" customFormat="false" ht="15" hidden="false" customHeight="false" outlineLevel="0" collapsed="false">
      <c r="A210" s="16" t="n">
        <v>191</v>
      </c>
      <c r="B210" s="17" t="n">
        <f aca="false">IF($A210&gt;$B$12,"",EDATE($B$9,($A210-1)*12/$B$8))</f>
        <v>52048</v>
      </c>
      <c r="C210" s="18" t="n">
        <f aca="false">IF($A210&gt;$B$12,"",G209)</f>
        <v>277342.856603156</v>
      </c>
      <c r="D210" s="18" t="n">
        <f aca="false">IF($A210&gt;$B$12,"",$B$14)</f>
        <v>2462.86880170557</v>
      </c>
      <c r="E210" s="18" t="n">
        <f aca="false">IF($A210&gt;$B$12,"",IPMT($B$13,$A210,$B$12,-$B$5))</f>
        <v>1444.49404480811</v>
      </c>
      <c r="F210" s="18" t="n">
        <f aca="false">IF($A210&gt;$B$12,"",PPMT($B$13,$A210,$B$12,-$B$5))</f>
        <v>1018.37475689745</v>
      </c>
      <c r="G210" s="18" t="n">
        <f aca="false">IF($A210&gt;$B$12,"",C210-F210)</f>
        <v>276324.481846259</v>
      </c>
      <c r="H210" s="18" t="n">
        <f aca="false">IF($A210&gt;$B$12,"",SUM($E$20:E210))</f>
        <v>346732.422972021</v>
      </c>
    </row>
    <row r="211" customFormat="false" ht="15" hidden="false" customHeight="false" outlineLevel="0" collapsed="false">
      <c r="A211" s="19" t="n">
        <v>192</v>
      </c>
      <c r="B211" s="20" t="n">
        <f aca="false">IF($A211&gt;$B$12,"",EDATE($B$9,($A211-1)*12/$B$8))</f>
        <v>52079</v>
      </c>
      <c r="C211" s="21" t="n">
        <f aca="false">IF($A211&gt;$B$12,"",G210)</f>
        <v>276324.481846259</v>
      </c>
      <c r="D211" s="21" t="n">
        <f aca="false">IF($A211&gt;$B$12,"",$B$14)</f>
        <v>2462.86880170557</v>
      </c>
      <c r="E211" s="21" t="n">
        <f aca="false">IF($A211&gt;$B$12,"",IPMT($B$13,$A211,$B$12,-$B$5))</f>
        <v>1439.19000961594</v>
      </c>
      <c r="F211" s="21" t="n">
        <f aca="false">IF($A211&gt;$B$12,"",PPMT($B$13,$A211,$B$12,-$B$5))</f>
        <v>1023.67879208963</v>
      </c>
      <c r="G211" s="21" t="n">
        <f aca="false">IF($A211&gt;$B$12,"",C211-F211)</f>
        <v>275300.803054169</v>
      </c>
      <c r="H211" s="21" t="n">
        <f aca="false">IF($A211&gt;$B$12,"",SUM($E$20:E211))</f>
        <v>348171.612981637</v>
      </c>
    </row>
    <row r="212" customFormat="false" ht="15" hidden="false" customHeight="false" outlineLevel="0" collapsed="false">
      <c r="A212" s="16" t="n">
        <v>193</v>
      </c>
      <c r="B212" s="17" t="n">
        <f aca="false">IF($A212&gt;$B$12,"",EDATE($B$9,($A212-1)*12/$B$8))</f>
        <v>52110</v>
      </c>
      <c r="C212" s="18" t="n">
        <f aca="false">IF($A212&gt;$B$12,"",G211)</f>
        <v>275300.803054169</v>
      </c>
      <c r="D212" s="18" t="n">
        <f aca="false">IF($A212&gt;$B$12,"",$B$14)</f>
        <v>2462.86880170557</v>
      </c>
      <c r="E212" s="18" t="n">
        <f aca="false">IF($A212&gt;$B$12,"",IPMT($B$13,$A212,$B$12,-$B$5))</f>
        <v>1433.85834924047</v>
      </c>
      <c r="F212" s="18" t="n">
        <f aca="false">IF($A212&gt;$B$12,"",PPMT($B$13,$A212,$B$12,-$B$5))</f>
        <v>1029.0104524651</v>
      </c>
      <c r="G212" s="18" t="n">
        <f aca="false">IF($A212&gt;$B$12,"",C212-F212)</f>
        <v>274271.792601704</v>
      </c>
      <c r="H212" s="18" t="n">
        <f aca="false">IF($A212&gt;$B$12,"",SUM($E$20:E212))</f>
        <v>349605.471330878</v>
      </c>
    </row>
    <row r="213" customFormat="false" ht="15" hidden="false" customHeight="false" outlineLevel="0" collapsed="false">
      <c r="A213" s="19" t="n">
        <v>194</v>
      </c>
      <c r="B213" s="20" t="n">
        <f aca="false">IF($A213&gt;$B$12,"",EDATE($B$9,($A213-1)*12/$B$8))</f>
        <v>52140</v>
      </c>
      <c r="C213" s="21" t="n">
        <f aca="false">IF($A213&gt;$B$12,"",G212)</f>
        <v>274271.792601704</v>
      </c>
      <c r="D213" s="21" t="n">
        <f aca="false">IF($A213&gt;$B$12,"",$B$14)</f>
        <v>2462.86880170557</v>
      </c>
      <c r="E213" s="21" t="n">
        <f aca="false">IF($A213&gt;$B$12,"",IPMT($B$13,$A213,$B$12,-$B$5))</f>
        <v>1428.49891980055</v>
      </c>
      <c r="F213" s="21" t="n">
        <f aca="false">IF($A213&gt;$B$12,"",PPMT($B$13,$A213,$B$12,-$B$5))</f>
        <v>1034.36988190502</v>
      </c>
      <c r="G213" s="21" t="n">
        <f aca="false">IF($A213&gt;$B$12,"",C213-F213)</f>
        <v>273237.422719799</v>
      </c>
      <c r="H213" s="21" t="n">
        <f aca="false">IF($A213&gt;$B$12,"",SUM($E$20:E213))</f>
        <v>351033.970250678</v>
      </c>
    </row>
    <row r="214" customFormat="false" ht="15" hidden="false" customHeight="false" outlineLevel="0" collapsed="false">
      <c r="A214" s="16" t="n">
        <v>195</v>
      </c>
      <c r="B214" s="17" t="n">
        <f aca="false">IF($A214&gt;$B$12,"",EDATE($B$9,($A214-1)*12/$B$8))</f>
        <v>52171</v>
      </c>
      <c r="C214" s="18" t="n">
        <f aca="false">IF($A214&gt;$B$12,"",G213)</f>
        <v>273237.422719799</v>
      </c>
      <c r="D214" s="18" t="n">
        <f aca="false">IF($A214&gt;$B$12,"",$B$14)</f>
        <v>2462.86880170557</v>
      </c>
      <c r="E214" s="18" t="n">
        <f aca="false">IF($A214&gt;$B$12,"",IPMT($B$13,$A214,$B$12,-$B$5))</f>
        <v>1423.11157666563</v>
      </c>
      <c r="F214" s="18" t="n">
        <f aca="false">IF($A214&gt;$B$12,"",PPMT($B$13,$A214,$B$12,-$B$5))</f>
        <v>1039.75722503994</v>
      </c>
      <c r="G214" s="18" t="n">
        <f aca="false">IF($A214&gt;$B$12,"",C214-F214)</f>
        <v>272197.665494759</v>
      </c>
      <c r="H214" s="18" t="n">
        <f aca="false">IF($A214&gt;$B$12,"",SUM($E$20:E214))</f>
        <v>352457.081827344</v>
      </c>
    </row>
    <row r="215" customFormat="false" ht="15" hidden="false" customHeight="false" outlineLevel="0" collapsed="false">
      <c r="A215" s="19" t="n">
        <v>196</v>
      </c>
      <c r="B215" s="20" t="n">
        <f aca="false">IF($A215&gt;$B$12,"",EDATE($B$9,($A215-1)*12/$B$8))</f>
        <v>52201</v>
      </c>
      <c r="C215" s="21" t="n">
        <f aca="false">IF($A215&gt;$B$12,"",G214)</f>
        <v>272197.665494759</v>
      </c>
      <c r="D215" s="21" t="n">
        <f aca="false">IF($A215&gt;$B$12,"",$B$14)</f>
        <v>2462.86880170557</v>
      </c>
      <c r="E215" s="21" t="n">
        <f aca="false">IF($A215&gt;$B$12,"",IPMT($B$13,$A215,$B$12,-$B$5))</f>
        <v>1417.69617445188</v>
      </c>
      <c r="F215" s="21" t="n">
        <f aca="false">IF($A215&gt;$B$12,"",PPMT($B$13,$A215,$B$12,-$B$5))</f>
        <v>1045.17262725369</v>
      </c>
      <c r="G215" s="21" t="n">
        <f aca="false">IF($A215&gt;$B$12,"",C215-F215)</f>
        <v>271152.492867505</v>
      </c>
      <c r="H215" s="21" t="n">
        <f aca="false">IF($A215&gt;$B$12,"",SUM($E$20:E215))</f>
        <v>353874.778001796</v>
      </c>
    </row>
    <row r="216" customFormat="false" ht="15" hidden="false" customHeight="false" outlineLevel="0" collapsed="false">
      <c r="A216" s="16" t="n">
        <v>197</v>
      </c>
      <c r="B216" s="17" t="n">
        <f aca="false">IF($A216&gt;$B$12,"",EDATE($B$9,($A216-1)*12/$B$8))</f>
        <v>52232</v>
      </c>
      <c r="C216" s="18" t="n">
        <f aca="false">IF($A216&gt;$B$12,"",G215)</f>
        <v>271152.492867505</v>
      </c>
      <c r="D216" s="18" t="n">
        <f aca="false">IF($A216&gt;$B$12,"",$B$14)</f>
        <v>2462.86880170557</v>
      </c>
      <c r="E216" s="18" t="n">
        <f aca="false">IF($A216&gt;$B$12,"",IPMT($B$13,$A216,$B$12,-$B$5))</f>
        <v>1412.25256701826</v>
      </c>
      <c r="F216" s="18" t="n">
        <f aca="false">IF($A216&gt;$B$12,"",PPMT($B$13,$A216,$B$12,-$B$5))</f>
        <v>1050.6162346873</v>
      </c>
      <c r="G216" s="18" t="n">
        <f aca="false">IF($A216&gt;$B$12,"",C216-F216)</f>
        <v>270101.876632818</v>
      </c>
      <c r="H216" s="18" t="n">
        <f aca="false">IF($A216&gt;$B$12,"",SUM($E$20:E216))</f>
        <v>355287.030568814</v>
      </c>
    </row>
    <row r="217" customFormat="false" ht="15" hidden="false" customHeight="false" outlineLevel="0" collapsed="false">
      <c r="A217" s="19" t="n">
        <v>198</v>
      </c>
      <c r="B217" s="20" t="n">
        <f aca="false">IF($A217&gt;$B$12,"",EDATE($B$9,($A217-1)*12/$B$8))</f>
        <v>52263</v>
      </c>
      <c r="C217" s="21" t="n">
        <f aca="false">IF($A217&gt;$B$12,"",G216)</f>
        <v>270101.876632818</v>
      </c>
      <c r="D217" s="21" t="n">
        <f aca="false">IF($A217&gt;$B$12,"",$B$14)</f>
        <v>2462.86880170557</v>
      </c>
      <c r="E217" s="21" t="n">
        <f aca="false">IF($A217&gt;$B$12,"",IPMT($B$13,$A217,$B$12,-$B$5))</f>
        <v>1406.7806074626</v>
      </c>
      <c r="F217" s="21" t="n">
        <f aca="false">IF($A217&gt;$B$12,"",PPMT($B$13,$A217,$B$12,-$B$5))</f>
        <v>1056.08819424296</v>
      </c>
      <c r="G217" s="21" t="n">
        <f aca="false">IF($A217&gt;$B$12,"",C217-F217)</f>
        <v>269045.788438575</v>
      </c>
      <c r="H217" s="21" t="n">
        <f aca="false">IF($A217&gt;$B$12,"",SUM($E$20:E217))</f>
        <v>356693.811176277</v>
      </c>
    </row>
    <row r="218" customFormat="false" ht="15" hidden="false" customHeight="false" outlineLevel="0" collapsed="false">
      <c r="A218" s="16" t="n">
        <v>199</v>
      </c>
      <c r="B218" s="17" t="n">
        <f aca="false">IF($A218&gt;$B$12,"",EDATE($B$9,($A218-1)*12/$B$8))</f>
        <v>52291</v>
      </c>
      <c r="C218" s="18" t="n">
        <f aca="false">IF($A218&gt;$B$12,"",G217)</f>
        <v>269045.788438575</v>
      </c>
      <c r="D218" s="18" t="n">
        <f aca="false">IF($A218&gt;$B$12,"",$B$14)</f>
        <v>2462.86880170557</v>
      </c>
      <c r="E218" s="18" t="n">
        <f aca="false">IF($A218&gt;$B$12,"",IPMT($B$13,$A218,$B$12,-$B$5))</f>
        <v>1401.28014811759</v>
      </c>
      <c r="F218" s="18" t="n">
        <f aca="false">IF($A218&gt;$B$12,"",PPMT($B$13,$A218,$B$12,-$B$5))</f>
        <v>1061.58865358798</v>
      </c>
      <c r="G218" s="18" t="n">
        <f aca="false">IF($A218&gt;$B$12,"",C218-F218)</f>
        <v>267984.199784987</v>
      </c>
      <c r="H218" s="18" t="n">
        <f aca="false">IF($A218&gt;$B$12,"",SUM($E$20:E218))</f>
        <v>358095.091324394</v>
      </c>
    </row>
    <row r="219" customFormat="false" ht="15" hidden="false" customHeight="false" outlineLevel="0" collapsed="false">
      <c r="A219" s="19" t="n">
        <v>200</v>
      </c>
      <c r="B219" s="20" t="n">
        <f aca="false">IF($A219&gt;$B$12,"",EDATE($B$9,($A219-1)*12/$B$8))</f>
        <v>52322</v>
      </c>
      <c r="C219" s="21" t="n">
        <f aca="false">IF($A219&gt;$B$12,"",G218)</f>
        <v>267984.199784987</v>
      </c>
      <c r="D219" s="21" t="n">
        <f aca="false">IF($A219&gt;$B$12,"",$B$14)</f>
        <v>2462.86880170557</v>
      </c>
      <c r="E219" s="21" t="n">
        <f aca="false">IF($A219&gt;$B$12,"",IPMT($B$13,$A219,$B$12,-$B$5))</f>
        <v>1395.75104054682</v>
      </c>
      <c r="F219" s="21" t="n">
        <f aca="false">IF($A219&gt;$B$12,"",PPMT($B$13,$A219,$B$12,-$B$5))</f>
        <v>1067.11776115875</v>
      </c>
      <c r="G219" s="21" t="n">
        <f aca="false">IF($A219&gt;$B$12,"",C219-F219)</f>
        <v>266917.082023828</v>
      </c>
      <c r="H219" s="21" t="n">
        <f aca="false">IF($A219&gt;$B$12,"",SUM($E$20:E219))</f>
        <v>359490.842364941</v>
      </c>
    </row>
    <row r="220" customFormat="false" ht="15" hidden="false" customHeight="false" outlineLevel="0" collapsed="false">
      <c r="A220" s="16" t="n">
        <v>201</v>
      </c>
      <c r="B220" s="17" t="n">
        <f aca="false">IF($A220&gt;$B$12,"",EDATE($B$9,($A220-1)*12/$B$8))</f>
        <v>52352</v>
      </c>
      <c r="C220" s="18" t="n">
        <f aca="false">IF($A220&gt;$B$12,"",G219)</f>
        <v>266917.082023828</v>
      </c>
      <c r="D220" s="18" t="n">
        <f aca="false">IF($A220&gt;$B$12,"",$B$14)</f>
        <v>2462.86880170557</v>
      </c>
      <c r="E220" s="18" t="n">
        <f aca="false">IF($A220&gt;$B$12,"",IPMT($B$13,$A220,$B$12,-$B$5))</f>
        <v>1390.19313554078</v>
      </c>
      <c r="F220" s="18" t="n">
        <f aca="false">IF($A220&gt;$B$12,"",PPMT($B$13,$A220,$B$12,-$B$5))</f>
        <v>1072.67566616479</v>
      </c>
      <c r="G220" s="18" t="n">
        <f aca="false">IF($A220&gt;$B$12,"",C220-F220)</f>
        <v>265844.406357664</v>
      </c>
      <c r="H220" s="18" t="n">
        <f aca="false">IF($A220&gt;$B$12,"",SUM($E$20:E220))</f>
        <v>360881.035500482</v>
      </c>
    </row>
    <row r="221" customFormat="false" ht="15" hidden="false" customHeight="false" outlineLevel="0" collapsed="false">
      <c r="A221" s="19" t="n">
        <v>202</v>
      </c>
      <c r="B221" s="20" t="n">
        <f aca="false">IF($A221&gt;$B$12,"",EDATE($B$9,($A221-1)*12/$B$8))</f>
        <v>52383</v>
      </c>
      <c r="C221" s="21" t="n">
        <f aca="false">IF($A221&gt;$B$12,"",G220)</f>
        <v>265844.406357664</v>
      </c>
      <c r="D221" s="21" t="n">
        <f aca="false">IF($A221&gt;$B$12,"",$B$14)</f>
        <v>2462.86880170557</v>
      </c>
      <c r="E221" s="21" t="n">
        <f aca="false">IF($A221&gt;$B$12,"",IPMT($B$13,$A221,$B$12,-$B$5))</f>
        <v>1384.60628311284</v>
      </c>
      <c r="F221" s="21" t="n">
        <f aca="false">IF($A221&gt;$B$12,"",PPMT($B$13,$A221,$B$12,-$B$5))</f>
        <v>1078.26251859273</v>
      </c>
      <c r="G221" s="21" t="n">
        <f aca="false">IF($A221&gt;$B$12,"",C221-F221)</f>
        <v>264766.143839071</v>
      </c>
      <c r="H221" s="21" t="n">
        <f aca="false">IF($A221&gt;$B$12,"",SUM($E$20:E221))</f>
        <v>362265.641783595</v>
      </c>
    </row>
    <row r="222" customFormat="false" ht="15" hidden="false" customHeight="false" outlineLevel="0" collapsed="false">
      <c r="A222" s="16" t="n">
        <v>203</v>
      </c>
      <c r="B222" s="17" t="n">
        <f aca="false">IF($A222&gt;$B$12,"",EDATE($B$9,($A222-1)*12/$B$8))</f>
        <v>52413</v>
      </c>
      <c r="C222" s="18" t="n">
        <f aca="false">IF($A222&gt;$B$12,"",G221)</f>
        <v>264766.143839071</v>
      </c>
      <c r="D222" s="18" t="n">
        <f aca="false">IF($A222&gt;$B$12,"",$B$14)</f>
        <v>2462.86880170557</v>
      </c>
      <c r="E222" s="18" t="n">
        <f aca="false">IF($A222&gt;$B$12,"",IPMT($B$13,$A222,$B$12,-$B$5))</f>
        <v>1378.99033249517</v>
      </c>
      <c r="F222" s="18" t="n">
        <f aca="false">IF($A222&gt;$B$12,"",PPMT($B$13,$A222,$B$12,-$B$5))</f>
        <v>1083.8784692104</v>
      </c>
      <c r="G222" s="18" t="n">
        <f aca="false">IF($A222&gt;$B$12,"",C222-F222)</f>
        <v>263682.26536986</v>
      </c>
      <c r="H222" s="18" t="n">
        <f aca="false">IF($A222&gt;$B$12,"",SUM($E$20:E222))</f>
        <v>363644.63211609</v>
      </c>
    </row>
    <row r="223" customFormat="false" ht="15" hidden="false" customHeight="false" outlineLevel="0" collapsed="false">
      <c r="A223" s="19" t="n">
        <v>204</v>
      </c>
      <c r="B223" s="20" t="n">
        <f aca="false">IF($A223&gt;$B$12,"",EDATE($B$9,($A223-1)*12/$B$8))</f>
        <v>52444</v>
      </c>
      <c r="C223" s="21" t="n">
        <f aca="false">IF($A223&gt;$B$12,"",G222)</f>
        <v>263682.26536986</v>
      </c>
      <c r="D223" s="21" t="n">
        <f aca="false">IF($A223&gt;$B$12,"",$B$14)</f>
        <v>2462.86880170557</v>
      </c>
      <c r="E223" s="21" t="n">
        <f aca="false">IF($A223&gt;$B$12,"",IPMT($B$13,$A223,$B$12,-$B$5))</f>
        <v>1373.3451321347</v>
      </c>
      <c r="F223" s="21" t="n">
        <f aca="false">IF($A223&gt;$B$12,"",PPMT($B$13,$A223,$B$12,-$B$5))</f>
        <v>1089.52366957087</v>
      </c>
      <c r="G223" s="21" t="n">
        <f aca="false">IF($A223&gt;$B$12,"",C223-F223)</f>
        <v>262592.74170029</v>
      </c>
      <c r="H223" s="21" t="n">
        <f aca="false">IF($A223&gt;$B$12,"",SUM($E$20:E223))</f>
        <v>365017.977248225</v>
      </c>
    </row>
    <row r="224" customFormat="false" ht="15" hidden="false" customHeight="false" outlineLevel="0" collapsed="false">
      <c r="A224" s="16" t="n">
        <v>205</v>
      </c>
      <c r="B224" s="17" t="n">
        <f aca="false">IF($A224&gt;$B$12,"",EDATE($B$9,($A224-1)*12/$B$8))</f>
        <v>52475</v>
      </c>
      <c r="C224" s="18" t="n">
        <f aca="false">IF($A224&gt;$B$12,"",G223)</f>
        <v>262592.74170029</v>
      </c>
      <c r="D224" s="18" t="n">
        <f aca="false">IF($A224&gt;$B$12,"",$B$14)</f>
        <v>2462.86880170557</v>
      </c>
      <c r="E224" s="18" t="n">
        <f aca="false">IF($A224&gt;$B$12,"",IPMT($B$13,$A224,$B$12,-$B$5))</f>
        <v>1367.67052968902</v>
      </c>
      <c r="F224" s="18" t="n">
        <f aca="false">IF($A224&gt;$B$12,"",PPMT($B$13,$A224,$B$12,-$B$5))</f>
        <v>1095.19827201655</v>
      </c>
      <c r="G224" s="18" t="n">
        <f aca="false">IF($A224&gt;$B$12,"",C224-F224)</f>
        <v>261497.543428273</v>
      </c>
      <c r="H224" s="18" t="n">
        <f aca="false">IF($A224&gt;$B$12,"",SUM($E$20:E224))</f>
        <v>366385.647777914</v>
      </c>
    </row>
    <row r="225" customFormat="false" ht="15" hidden="false" customHeight="false" outlineLevel="0" collapsed="false">
      <c r="A225" s="19" t="n">
        <v>206</v>
      </c>
      <c r="B225" s="20" t="n">
        <f aca="false">IF($A225&gt;$B$12,"",EDATE($B$9,($A225-1)*12/$B$8))</f>
        <v>52505</v>
      </c>
      <c r="C225" s="21" t="n">
        <f aca="false">IF($A225&gt;$B$12,"",G224)</f>
        <v>261497.543428273</v>
      </c>
      <c r="D225" s="21" t="n">
        <f aca="false">IF($A225&gt;$B$12,"",$B$14)</f>
        <v>2462.86880170557</v>
      </c>
      <c r="E225" s="21" t="n">
        <f aca="false">IF($A225&gt;$B$12,"",IPMT($B$13,$A225,$B$12,-$B$5))</f>
        <v>1361.96637202226</v>
      </c>
      <c r="F225" s="21" t="n">
        <f aca="false">IF($A225&gt;$B$12,"",PPMT($B$13,$A225,$B$12,-$B$5))</f>
        <v>1100.9024296833</v>
      </c>
      <c r="G225" s="21" t="n">
        <f aca="false">IF($A225&gt;$B$12,"",C225-F225)</f>
        <v>260396.64099859</v>
      </c>
      <c r="H225" s="21" t="n">
        <f aca="false">IF($A225&gt;$B$12,"",SUM($E$20:E225))</f>
        <v>367747.614149936</v>
      </c>
    </row>
    <row r="226" customFormat="false" ht="15" hidden="false" customHeight="false" outlineLevel="0" collapsed="false">
      <c r="A226" s="16" t="n">
        <v>207</v>
      </c>
      <c r="B226" s="17" t="n">
        <f aca="false">IF($A226&gt;$B$12,"",EDATE($B$9,($A226-1)*12/$B$8))</f>
        <v>52536</v>
      </c>
      <c r="C226" s="18" t="n">
        <f aca="false">IF($A226&gt;$B$12,"",G225)</f>
        <v>260396.64099859</v>
      </c>
      <c r="D226" s="18" t="n">
        <f aca="false">IF($A226&gt;$B$12,"",$B$14)</f>
        <v>2462.86880170557</v>
      </c>
      <c r="E226" s="18" t="n">
        <f aca="false">IF($A226&gt;$B$12,"",IPMT($B$13,$A226,$B$12,-$B$5))</f>
        <v>1356.232505201</v>
      </c>
      <c r="F226" s="18" t="n">
        <f aca="false">IF($A226&gt;$B$12,"",PPMT($B$13,$A226,$B$12,-$B$5))</f>
        <v>1106.63629650457</v>
      </c>
      <c r="G226" s="18" t="n">
        <f aca="false">IF($A226&gt;$B$12,"",C226-F226)</f>
        <v>259290.004702085</v>
      </c>
      <c r="H226" s="18" t="n">
        <f aca="false">IF($A226&gt;$B$12,"",SUM($E$20:E226))</f>
        <v>369103.846655137</v>
      </c>
    </row>
    <row r="227" customFormat="false" ht="15" hidden="false" customHeight="false" outlineLevel="0" collapsed="false">
      <c r="A227" s="19" t="n">
        <v>208</v>
      </c>
      <c r="B227" s="20" t="n">
        <f aca="false">IF($A227&gt;$B$12,"",EDATE($B$9,($A227-1)*12/$B$8))</f>
        <v>52566</v>
      </c>
      <c r="C227" s="21" t="n">
        <f aca="false">IF($A227&gt;$B$12,"",G226)</f>
        <v>259290.004702085</v>
      </c>
      <c r="D227" s="21" t="n">
        <f aca="false">IF($A227&gt;$B$12,"",$B$14)</f>
        <v>2462.86880170557</v>
      </c>
      <c r="E227" s="21" t="n">
        <f aca="false">IF($A227&gt;$B$12,"",IPMT($B$13,$A227,$B$12,-$B$5))</f>
        <v>1350.46877449003</v>
      </c>
      <c r="F227" s="21" t="n">
        <f aca="false">IF($A227&gt;$B$12,"",PPMT($B$13,$A227,$B$12,-$B$5))</f>
        <v>1112.40002721553</v>
      </c>
      <c r="G227" s="21" t="n">
        <f aca="false">IF($A227&gt;$B$12,"",C227-F227)</f>
        <v>258177.60467487</v>
      </c>
      <c r="H227" s="21" t="n">
        <f aca="false">IF($A227&gt;$B$12,"",SUM($E$20:E227))</f>
        <v>370454.315429627</v>
      </c>
    </row>
    <row r="228" customFormat="false" ht="15" hidden="false" customHeight="false" outlineLevel="0" collapsed="false">
      <c r="A228" s="16" t="n">
        <v>209</v>
      </c>
      <c r="B228" s="17" t="n">
        <f aca="false">IF($A228&gt;$B$12,"",EDATE($B$9,($A228-1)*12/$B$8))</f>
        <v>52597</v>
      </c>
      <c r="C228" s="18" t="n">
        <f aca="false">IF($A228&gt;$B$12,"",G227)</f>
        <v>258177.60467487</v>
      </c>
      <c r="D228" s="18" t="n">
        <f aca="false">IF($A228&gt;$B$12,"",$B$14)</f>
        <v>2462.86880170557</v>
      </c>
      <c r="E228" s="18" t="n">
        <f aca="false">IF($A228&gt;$B$12,"",IPMT($B$13,$A228,$B$12,-$B$5))</f>
        <v>1344.67502434829</v>
      </c>
      <c r="F228" s="18" t="n">
        <f aca="false">IF($A228&gt;$B$12,"",PPMT($B$13,$A228,$B$12,-$B$5))</f>
        <v>1118.19377735728</v>
      </c>
      <c r="G228" s="18" t="n">
        <f aca="false">IF($A228&gt;$B$12,"",C228-F228)</f>
        <v>257059.410897512</v>
      </c>
      <c r="H228" s="18" t="n">
        <f aca="false">IF($A228&gt;$B$12,"",SUM($E$20:E228))</f>
        <v>371798.990453975</v>
      </c>
    </row>
    <row r="229" customFormat="false" ht="15" hidden="false" customHeight="false" outlineLevel="0" collapsed="false">
      <c r="A229" s="19" t="n">
        <v>210</v>
      </c>
      <c r="B229" s="20" t="n">
        <f aca="false">IF($A229&gt;$B$12,"",EDATE($B$9,($A229-1)*12/$B$8))</f>
        <v>52628</v>
      </c>
      <c r="C229" s="21" t="n">
        <f aca="false">IF($A229&gt;$B$12,"",G228)</f>
        <v>257059.410897512</v>
      </c>
      <c r="D229" s="21" t="n">
        <f aca="false">IF($A229&gt;$B$12,"",$B$14)</f>
        <v>2462.86880170557</v>
      </c>
      <c r="E229" s="21" t="n">
        <f aca="false">IF($A229&gt;$B$12,"",IPMT($B$13,$A229,$B$12,-$B$5))</f>
        <v>1338.85109842455</v>
      </c>
      <c r="F229" s="21" t="n">
        <f aca="false">IF($A229&gt;$B$12,"",PPMT($B$13,$A229,$B$12,-$B$5))</f>
        <v>1124.01770328101</v>
      </c>
      <c r="G229" s="21" t="n">
        <f aca="false">IF($A229&gt;$B$12,"",C229-F229)</f>
        <v>255935.393194231</v>
      </c>
      <c r="H229" s="21" t="n">
        <f aca="false">IF($A229&gt;$B$12,"",SUM($E$20:E229))</f>
        <v>373137.8415524</v>
      </c>
    </row>
    <row r="230" customFormat="false" ht="15" hidden="false" customHeight="false" outlineLevel="0" collapsed="false">
      <c r="A230" s="16" t="n">
        <v>211</v>
      </c>
      <c r="B230" s="17" t="n">
        <f aca="false">IF($A230&gt;$B$12,"",EDATE($B$9,($A230-1)*12/$B$8))</f>
        <v>52657</v>
      </c>
      <c r="C230" s="18" t="n">
        <f aca="false">IF($A230&gt;$B$12,"",G229)</f>
        <v>255935.393194231</v>
      </c>
      <c r="D230" s="18" t="n">
        <f aca="false">IF($A230&gt;$B$12,"",$B$14)</f>
        <v>2462.86880170557</v>
      </c>
      <c r="E230" s="18" t="n">
        <f aca="false">IF($A230&gt;$B$12,"",IPMT($B$13,$A230,$B$12,-$B$5))</f>
        <v>1332.9968395533</v>
      </c>
      <c r="F230" s="18" t="n">
        <f aca="false">IF($A230&gt;$B$12,"",PPMT($B$13,$A230,$B$12,-$B$5))</f>
        <v>1129.87196215227</v>
      </c>
      <c r="G230" s="18" t="n">
        <f aca="false">IF($A230&gt;$B$12,"",C230-F230)</f>
        <v>254805.521232079</v>
      </c>
      <c r="H230" s="18" t="n">
        <f aca="false">IF($A230&gt;$B$12,"",SUM($E$20:E230))</f>
        <v>374470.838391953</v>
      </c>
    </row>
    <row r="231" customFormat="false" ht="15" hidden="false" customHeight="false" outlineLevel="0" collapsed="false">
      <c r="A231" s="19" t="n">
        <v>212</v>
      </c>
      <c r="B231" s="20" t="n">
        <f aca="false">IF($A231&gt;$B$12,"",EDATE($B$9,($A231-1)*12/$B$8))</f>
        <v>52688</v>
      </c>
      <c r="C231" s="21" t="n">
        <f aca="false">IF($A231&gt;$B$12,"",G230)</f>
        <v>254805.521232079</v>
      </c>
      <c r="D231" s="21" t="n">
        <f aca="false">IF($A231&gt;$B$12,"",$B$14)</f>
        <v>2462.86880170557</v>
      </c>
      <c r="E231" s="21" t="n">
        <f aca="false">IF($A231&gt;$B$12,"",IPMT($B$13,$A231,$B$12,-$B$5))</f>
        <v>1327.11208975042</v>
      </c>
      <c r="F231" s="21" t="n">
        <f aca="false">IF($A231&gt;$B$12,"",PPMT($B$13,$A231,$B$12,-$B$5))</f>
        <v>1135.75671195515</v>
      </c>
      <c r="G231" s="21" t="n">
        <f aca="false">IF($A231&gt;$B$12,"",C231-F231)</f>
        <v>253669.764520124</v>
      </c>
      <c r="H231" s="21" t="n">
        <f aca="false">IF($A231&gt;$B$12,"",SUM($E$20:E231))</f>
        <v>375797.950481703</v>
      </c>
    </row>
    <row r="232" customFormat="false" ht="15" hidden="false" customHeight="false" outlineLevel="0" collapsed="false">
      <c r="A232" s="16" t="n">
        <v>213</v>
      </c>
      <c r="B232" s="17" t="n">
        <f aca="false">IF($A232&gt;$B$12,"",EDATE($B$9,($A232-1)*12/$B$8))</f>
        <v>52718</v>
      </c>
      <c r="C232" s="18" t="n">
        <f aca="false">IF($A232&gt;$B$12,"",G231)</f>
        <v>253669.764520124</v>
      </c>
      <c r="D232" s="18" t="n">
        <f aca="false">IF($A232&gt;$B$12,"",$B$14)</f>
        <v>2462.86880170557</v>
      </c>
      <c r="E232" s="18" t="n">
        <f aca="false">IF($A232&gt;$B$12,"",IPMT($B$13,$A232,$B$12,-$B$5))</f>
        <v>1321.19669020899</v>
      </c>
      <c r="F232" s="18" t="n">
        <f aca="false">IF($A232&gt;$B$12,"",PPMT($B$13,$A232,$B$12,-$B$5))</f>
        <v>1141.67211149658</v>
      </c>
      <c r="G232" s="18" t="n">
        <f aca="false">IF($A232&gt;$B$12,"",C232-F232)</f>
        <v>252528.092408627</v>
      </c>
      <c r="H232" s="18" t="n">
        <f aca="false">IF($A232&gt;$B$12,"",SUM($E$20:E232))</f>
        <v>377119.147171913</v>
      </c>
    </row>
    <row r="233" customFormat="false" ht="15" hidden="false" customHeight="false" outlineLevel="0" collapsed="false">
      <c r="A233" s="19" t="n">
        <v>214</v>
      </c>
      <c r="B233" s="20" t="n">
        <f aca="false">IF($A233&gt;$B$12,"",EDATE($B$9,($A233-1)*12/$B$8))</f>
        <v>52749</v>
      </c>
      <c r="C233" s="21" t="n">
        <f aca="false">IF($A233&gt;$B$12,"",G232)</f>
        <v>252528.092408627</v>
      </c>
      <c r="D233" s="21" t="n">
        <f aca="false">IF($A233&gt;$B$12,"",$B$14)</f>
        <v>2462.86880170557</v>
      </c>
      <c r="E233" s="21" t="n">
        <f aca="false">IF($A233&gt;$B$12,"",IPMT($B$13,$A233,$B$12,-$B$5))</f>
        <v>1315.25048129494</v>
      </c>
      <c r="F233" s="21" t="n">
        <f aca="false">IF($A233&gt;$B$12,"",PPMT($B$13,$A233,$B$12,-$B$5))</f>
        <v>1147.61832041062</v>
      </c>
      <c r="G233" s="21" t="n">
        <f aca="false">IF($A233&gt;$B$12,"",C233-F233)</f>
        <v>251380.474088217</v>
      </c>
      <c r="H233" s="21" t="n">
        <f aca="false">IF($A233&gt;$B$12,"",SUM($E$20:E233))</f>
        <v>378434.397653207</v>
      </c>
    </row>
    <row r="234" customFormat="false" ht="15" hidden="false" customHeight="false" outlineLevel="0" collapsed="false">
      <c r="A234" s="16" t="n">
        <v>215</v>
      </c>
      <c r="B234" s="17" t="n">
        <f aca="false">IF($A234&gt;$B$12,"",EDATE($B$9,($A234-1)*12/$B$8))</f>
        <v>52779</v>
      </c>
      <c r="C234" s="18" t="n">
        <f aca="false">IF($A234&gt;$B$12,"",G233)</f>
        <v>251380.474088217</v>
      </c>
      <c r="D234" s="18" t="n">
        <f aca="false">IF($A234&gt;$B$12,"",$B$14)</f>
        <v>2462.86880170557</v>
      </c>
      <c r="E234" s="18" t="n">
        <f aca="false">IF($A234&gt;$B$12,"",IPMT($B$13,$A234,$B$12,-$B$5))</f>
        <v>1309.2733025428</v>
      </c>
      <c r="F234" s="18" t="n">
        <f aca="false">IF($A234&gt;$B$12,"",PPMT($B$13,$A234,$B$12,-$B$5))</f>
        <v>1153.59549916276</v>
      </c>
      <c r="G234" s="18" t="n">
        <f aca="false">IF($A234&gt;$B$12,"",C234-F234)</f>
        <v>250226.878589054</v>
      </c>
      <c r="H234" s="18" t="n">
        <f aca="false">IF($A234&gt;$B$12,"",SUM($E$20:E234))</f>
        <v>379743.67095575</v>
      </c>
    </row>
    <row r="235" customFormat="false" ht="15" hidden="false" customHeight="false" outlineLevel="0" collapsed="false">
      <c r="A235" s="19" t="n">
        <v>216</v>
      </c>
      <c r="B235" s="20" t="n">
        <f aca="false">IF($A235&gt;$B$12,"",EDATE($B$9,($A235-1)*12/$B$8))</f>
        <v>52810</v>
      </c>
      <c r="C235" s="21" t="n">
        <f aca="false">IF($A235&gt;$B$12,"",G234)</f>
        <v>250226.878589054</v>
      </c>
      <c r="D235" s="21" t="n">
        <f aca="false">IF($A235&gt;$B$12,"",$B$14)</f>
        <v>2462.86880170557</v>
      </c>
      <c r="E235" s="21" t="n">
        <f aca="false">IF($A235&gt;$B$12,"",IPMT($B$13,$A235,$B$12,-$B$5))</f>
        <v>1303.26499265133</v>
      </c>
      <c r="F235" s="21" t="n">
        <f aca="false">IF($A235&gt;$B$12,"",PPMT($B$13,$A235,$B$12,-$B$5))</f>
        <v>1159.60380905423</v>
      </c>
      <c r="G235" s="21" t="n">
        <f aca="false">IF($A235&gt;$B$12,"",C235-F235)</f>
        <v>249067.27478</v>
      </c>
      <c r="H235" s="21" t="n">
        <f aca="false">IF($A235&gt;$B$12,"",SUM($E$20:E235))</f>
        <v>381046.935948402</v>
      </c>
    </row>
    <row r="236" customFormat="false" ht="15" hidden="false" customHeight="false" outlineLevel="0" collapsed="false">
      <c r="A236" s="16" t="n">
        <v>217</v>
      </c>
      <c r="B236" s="17" t="n">
        <f aca="false">IF($A236&gt;$B$12,"",EDATE($B$9,($A236-1)*12/$B$8))</f>
        <v>52841</v>
      </c>
      <c r="C236" s="18" t="n">
        <f aca="false">IF($A236&gt;$B$12,"",G235)</f>
        <v>249067.27478</v>
      </c>
      <c r="D236" s="18" t="n">
        <f aca="false">IF($A236&gt;$B$12,"",$B$14)</f>
        <v>2462.86880170557</v>
      </c>
      <c r="E236" s="18" t="n">
        <f aca="false">IF($A236&gt;$B$12,"",IPMT($B$13,$A236,$B$12,-$B$5))</f>
        <v>1297.22538947917</v>
      </c>
      <c r="F236" s="18" t="n">
        <f aca="false">IF($A236&gt;$B$12,"",PPMT($B$13,$A236,$B$12,-$B$5))</f>
        <v>1165.64341222639</v>
      </c>
      <c r="G236" s="18" t="n">
        <f aca="false">IF($A236&gt;$B$12,"",C236-F236)</f>
        <v>247901.631367773</v>
      </c>
      <c r="H236" s="18" t="n">
        <f aca="false">IF($A236&gt;$B$12,"",SUM($E$20:E236))</f>
        <v>382344.161337881</v>
      </c>
    </row>
    <row r="237" customFormat="false" ht="15" hidden="false" customHeight="false" outlineLevel="0" collapsed="false">
      <c r="A237" s="19" t="n">
        <v>218</v>
      </c>
      <c r="B237" s="20" t="n">
        <f aca="false">IF($A237&gt;$B$12,"",EDATE($B$9,($A237-1)*12/$B$8))</f>
        <v>52871</v>
      </c>
      <c r="C237" s="21" t="n">
        <f aca="false">IF($A237&gt;$B$12,"",G236)</f>
        <v>247901.631367773</v>
      </c>
      <c r="D237" s="21" t="n">
        <f aca="false">IF($A237&gt;$B$12,"",$B$14)</f>
        <v>2462.86880170557</v>
      </c>
      <c r="E237" s="21" t="n">
        <f aca="false">IF($A237&gt;$B$12,"",IPMT($B$13,$A237,$B$12,-$B$5))</f>
        <v>1291.15433004049</v>
      </c>
      <c r="F237" s="21" t="n">
        <f aca="false">IF($A237&gt;$B$12,"",PPMT($B$13,$A237,$B$12,-$B$5))</f>
        <v>1171.71447166507</v>
      </c>
      <c r="G237" s="21" t="n">
        <f aca="false">IF($A237&gt;$B$12,"",C237-F237)</f>
        <v>246729.916896108</v>
      </c>
      <c r="H237" s="21" t="n">
        <f aca="false">IF($A237&gt;$B$12,"",SUM($E$20:E237))</f>
        <v>383635.315667921</v>
      </c>
    </row>
    <row r="238" customFormat="false" ht="15" hidden="false" customHeight="false" outlineLevel="0" collapsed="false">
      <c r="A238" s="16" t="n">
        <v>219</v>
      </c>
      <c r="B238" s="17" t="n">
        <f aca="false">IF($A238&gt;$B$12,"",EDATE($B$9,($A238-1)*12/$B$8))</f>
        <v>52902</v>
      </c>
      <c r="C238" s="18" t="n">
        <f aca="false">IF($A238&gt;$B$12,"",G237)</f>
        <v>246729.916896108</v>
      </c>
      <c r="D238" s="18" t="n">
        <f aca="false">IF($A238&gt;$B$12,"",$B$14)</f>
        <v>2462.86880170557</v>
      </c>
      <c r="E238" s="18" t="n">
        <f aca="false">IF($A238&gt;$B$12,"",IPMT($B$13,$A238,$B$12,-$B$5))</f>
        <v>1285.05165050057</v>
      </c>
      <c r="F238" s="18" t="n">
        <f aca="false">IF($A238&gt;$B$12,"",PPMT($B$13,$A238,$B$12,-$B$5))</f>
        <v>1177.81715120499</v>
      </c>
      <c r="G238" s="18" t="n">
        <f aca="false">IF($A238&gt;$B$12,"",C238-F238)</f>
        <v>245552.099744903</v>
      </c>
      <c r="H238" s="18" t="n">
        <f aca="false">IF($A238&gt;$B$12,"",SUM($E$20:E238))</f>
        <v>384920.367318422</v>
      </c>
    </row>
    <row r="239" customFormat="false" ht="15" hidden="false" customHeight="false" outlineLevel="0" collapsed="false">
      <c r="A239" s="19" t="n">
        <v>220</v>
      </c>
      <c r="B239" s="20" t="n">
        <f aca="false">IF($A239&gt;$B$12,"",EDATE($B$9,($A239-1)*12/$B$8))</f>
        <v>52932</v>
      </c>
      <c r="C239" s="21" t="n">
        <f aca="false">IF($A239&gt;$B$12,"",G238)</f>
        <v>245552.099744903</v>
      </c>
      <c r="D239" s="21" t="n">
        <f aca="false">IF($A239&gt;$B$12,"",$B$14)</f>
        <v>2462.86880170557</v>
      </c>
      <c r="E239" s="21" t="n">
        <f aca="false">IF($A239&gt;$B$12,"",IPMT($B$13,$A239,$B$12,-$B$5))</f>
        <v>1278.91718617138</v>
      </c>
      <c r="F239" s="21" t="n">
        <f aca="false">IF($A239&gt;$B$12,"",PPMT($B$13,$A239,$B$12,-$B$5))</f>
        <v>1183.95161553419</v>
      </c>
      <c r="G239" s="21" t="n">
        <f aca="false">IF($A239&gt;$B$12,"",C239-F239)</f>
        <v>244368.148129369</v>
      </c>
      <c r="H239" s="21" t="n">
        <f aca="false">IF($A239&gt;$B$12,"",SUM($E$20:E239))</f>
        <v>386199.284504593</v>
      </c>
    </row>
    <row r="240" customFormat="false" ht="15" hidden="false" customHeight="false" outlineLevel="0" collapsed="false">
      <c r="A240" s="16" t="n">
        <v>221</v>
      </c>
      <c r="B240" s="17" t="n">
        <f aca="false">IF($A240&gt;$B$12,"",EDATE($B$9,($A240-1)*12/$B$8))</f>
        <v>52963</v>
      </c>
      <c r="C240" s="18" t="n">
        <f aca="false">IF($A240&gt;$B$12,"",G239)</f>
        <v>244368.148129369</v>
      </c>
      <c r="D240" s="18" t="n">
        <f aca="false">IF($A240&gt;$B$12,"",$B$14)</f>
        <v>2462.86880170557</v>
      </c>
      <c r="E240" s="18" t="n">
        <f aca="false">IF($A240&gt;$B$12,"",IPMT($B$13,$A240,$B$12,-$B$5))</f>
        <v>1272.75077150714</v>
      </c>
      <c r="F240" s="18" t="n">
        <f aca="false">IF($A240&gt;$B$12,"",PPMT($B$13,$A240,$B$12,-$B$5))</f>
        <v>1190.11803019843</v>
      </c>
      <c r="G240" s="18" t="n">
        <f aca="false">IF($A240&gt;$B$12,"",C240-F240)</f>
        <v>243178.030099171</v>
      </c>
      <c r="H240" s="18" t="n">
        <f aca="false">IF($A240&gt;$B$12,"",SUM($E$20:E240))</f>
        <v>387472.0352761</v>
      </c>
    </row>
    <row r="241" customFormat="false" ht="15" hidden="false" customHeight="false" outlineLevel="0" collapsed="false">
      <c r="A241" s="19" t="n">
        <v>222</v>
      </c>
      <c r="B241" s="20" t="n">
        <f aca="false">IF($A241&gt;$B$12,"",EDATE($B$9,($A241-1)*12/$B$8))</f>
        <v>52994</v>
      </c>
      <c r="C241" s="21" t="n">
        <f aca="false">IF($A241&gt;$B$12,"",G240)</f>
        <v>243178.030099171</v>
      </c>
      <c r="D241" s="21" t="n">
        <f aca="false">IF($A241&gt;$B$12,"",$B$14)</f>
        <v>2462.86880170557</v>
      </c>
      <c r="E241" s="21" t="n">
        <f aca="false">IF($A241&gt;$B$12,"",IPMT($B$13,$A241,$B$12,-$B$5))</f>
        <v>1266.55224009986</v>
      </c>
      <c r="F241" s="21" t="n">
        <f aca="false">IF($A241&gt;$B$12,"",PPMT($B$13,$A241,$B$12,-$B$5))</f>
        <v>1196.31656160571</v>
      </c>
      <c r="G241" s="21" t="n">
        <f aca="false">IF($A241&gt;$B$12,"",C241-F241)</f>
        <v>241981.713537565</v>
      </c>
      <c r="H241" s="21" t="n">
        <f aca="false">IF($A241&gt;$B$12,"",SUM($E$20:E241))</f>
        <v>388738.5875162</v>
      </c>
    </row>
    <row r="242" customFormat="false" ht="15" hidden="false" customHeight="false" outlineLevel="0" collapsed="false">
      <c r="A242" s="16" t="n">
        <v>223</v>
      </c>
      <c r="B242" s="17" t="n">
        <f aca="false">IF($A242&gt;$B$12,"",EDATE($B$9,($A242-1)*12/$B$8))</f>
        <v>53022</v>
      </c>
      <c r="C242" s="18" t="n">
        <f aca="false">IF($A242&gt;$B$12,"",G241)</f>
        <v>241981.713537565</v>
      </c>
      <c r="D242" s="18" t="n">
        <f aca="false">IF($A242&gt;$B$12,"",$B$14)</f>
        <v>2462.86880170557</v>
      </c>
      <c r="E242" s="18" t="n">
        <f aca="false">IF($A242&gt;$B$12,"",IPMT($B$13,$A242,$B$12,-$B$5))</f>
        <v>1260.32142467483</v>
      </c>
      <c r="F242" s="18" t="n">
        <f aca="false">IF($A242&gt;$B$12,"",PPMT($B$13,$A242,$B$12,-$B$5))</f>
        <v>1202.54737703074</v>
      </c>
      <c r="G242" s="18" t="n">
        <f aca="false">IF($A242&gt;$B$12,"",C242-F242)</f>
        <v>240779.166160534</v>
      </c>
      <c r="H242" s="18" t="n">
        <f aca="false">IF($A242&gt;$B$12,"",SUM($E$20:E242))</f>
        <v>389998.908940875</v>
      </c>
    </row>
    <row r="243" customFormat="false" ht="15" hidden="false" customHeight="false" outlineLevel="0" collapsed="false">
      <c r="A243" s="19" t="n">
        <v>224</v>
      </c>
      <c r="B243" s="20" t="n">
        <f aca="false">IF($A243&gt;$B$12,"",EDATE($B$9,($A243-1)*12/$B$8))</f>
        <v>53053</v>
      </c>
      <c r="C243" s="21" t="n">
        <f aca="false">IF($A243&gt;$B$12,"",G242)</f>
        <v>240779.166160534</v>
      </c>
      <c r="D243" s="21" t="n">
        <f aca="false">IF($A243&gt;$B$12,"",$B$14)</f>
        <v>2462.86880170557</v>
      </c>
      <c r="E243" s="21" t="n">
        <f aca="false">IF($A243&gt;$B$12,"",IPMT($B$13,$A243,$B$12,-$B$5))</f>
        <v>1254.05815708613</v>
      </c>
      <c r="F243" s="21" t="n">
        <f aca="false">IF($A243&gt;$B$12,"",PPMT($B$13,$A243,$B$12,-$B$5))</f>
        <v>1208.81064461944</v>
      </c>
      <c r="G243" s="21" t="n">
        <f aca="false">IF($A243&gt;$B$12,"",C243-F243)</f>
        <v>239570.355515915</v>
      </c>
      <c r="H243" s="21" t="n">
        <f aca="false">IF($A243&gt;$B$12,"",SUM($E$20:E243))</f>
        <v>391252.967097961</v>
      </c>
    </row>
    <row r="244" customFormat="false" ht="15" hidden="false" customHeight="false" outlineLevel="0" collapsed="false">
      <c r="A244" s="16" t="n">
        <v>225</v>
      </c>
      <c r="B244" s="17" t="n">
        <f aca="false">IF($A244&gt;$B$12,"",EDATE($B$9,($A244-1)*12/$B$8))</f>
        <v>53083</v>
      </c>
      <c r="C244" s="18" t="n">
        <f aca="false">IF($A244&gt;$B$12,"",G243)</f>
        <v>239570.355515915</v>
      </c>
      <c r="D244" s="18" t="n">
        <f aca="false">IF($A244&gt;$B$12,"",$B$14)</f>
        <v>2462.86880170557</v>
      </c>
      <c r="E244" s="18" t="n">
        <f aca="false">IF($A244&gt;$B$12,"",IPMT($B$13,$A244,$B$12,-$B$5))</f>
        <v>1247.76226831207</v>
      </c>
      <c r="F244" s="18" t="n">
        <f aca="false">IF($A244&gt;$B$12,"",PPMT($B$13,$A244,$B$12,-$B$5))</f>
        <v>1215.1065333935</v>
      </c>
      <c r="G244" s="18" t="n">
        <f aca="false">IF($A244&gt;$B$12,"",C244-F244)</f>
        <v>238355.248982521</v>
      </c>
      <c r="H244" s="18" t="n">
        <f aca="false">IF($A244&gt;$B$12,"",SUM($E$20:E244))</f>
        <v>392500.729366273</v>
      </c>
    </row>
    <row r="245" customFormat="false" ht="15" hidden="false" customHeight="false" outlineLevel="0" collapsed="false">
      <c r="A245" s="19" t="n">
        <v>226</v>
      </c>
      <c r="B245" s="20" t="n">
        <f aca="false">IF($A245&gt;$B$12,"",EDATE($B$9,($A245-1)*12/$B$8))</f>
        <v>53114</v>
      </c>
      <c r="C245" s="21" t="n">
        <f aca="false">IF($A245&gt;$B$12,"",G244)</f>
        <v>238355.248982521</v>
      </c>
      <c r="D245" s="21" t="n">
        <f aca="false">IF($A245&gt;$B$12,"",$B$14)</f>
        <v>2462.86880170557</v>
      </c>
      <c r="E245" s="21" t="n">
        <f aca="false">IF($A245&gt;$B$12,"",IPMT($B$13,$A245,$B$12,-$B$5))</f>
        <v>1241.43358845064</v>
      </c>
      <c r="F245" s="21" t="n">
        <f aca="false">IF($A245&gt;$B$12,"",PPMT($B$13,$A245,$B$12,-$B$5))</f>
        <v>1221.43521325493</v>
      </c>
      <c r="G245" s="21" t="n">
        <f aca="false">IF($A245&gt;$B$12,"",C245-F245)</f>
        <v>237133.813769266</v>
      </c>
      <c r="H245" s="21" t="n">
        <f aca="false">IF($A245&gt;$B$12,"",SUM($E$20:E245))</f>
        <v>393742.162954724</v>
      </c>
    </row>
    <row r="246" customFormat="false" ht="15" hidden="false" customHeight="false" outlineLevel="0" collapsed="false">
      <c r="A246" s="16" t="n">
        <v>227</v>
      </c>
      <c r="B246" s="17" t="n">
        <f aca="false">IF($A246&gt;$B$12,"",EDATE($B$9,($A246-1)*12/$B$8))</f>
        <v>53144</v>
      </c>
      <c r="C246" s="18" t="n">
        <f aca="false">IF($A246&gt;$B$12,"",G245)</f>
        <v>237133.813769266</v>
      </c>
      <c r="D246" s="18" t="n">
        <f aca="false">IF($A246&gt;$B$12,"",$B$14)</f>
        <v>2462.86880170557</v>
      </c>
      <c r="E246" s="18" t="n">
        <f aca="false">IF($A246&gt;$B$12,"",IPMT($B$13,$A246,$B$12,-$B$5))</f>
        <v>1235.07194671494</v>
      </c>
      <c r="F246" s="18" t="n">
        <f aca="false">IF($A246&gt;$B$12,"",PPMT($B$13,$A246,$B$12,-$B$5))</f>
        <v>1227.79685499063</v>
      </c>
      <c r="G246" s="18" t="n">
        <f aca="false">IF($A246&gt;$B$12,"",C246-F246)</f>
        <v>235906.016914276</v>
      </c>
      <c r="H246" s="18" t="n">
        <f aca="false">IF($A246&gt;$B$12,"",SUM($E$20:E246))</f>
        <v>394977.234901439</v>
      </c>
    </row>
    <row r="247" customFormat="false" ht="15" hidden="false" customHeight="false" outlineLevel="0" collapsed="false">
      <c r="A247" s="19" t="n">
        <v>228</v>
      </c>
      <c r="B247" s="20" t="n">
        <f aca="false">IF($A247&gt;$B$12,"",EDATE($B$9,($A247-1)*12/$B$8))</f>
        <v>53175</v>
      </c>
      <c r="C247" s="21" t="n">
        <f aca="false">IF($A247&gt;$B$12,"",G246)</f>
        <v>235906.016914276</v>
      </c>
      <c r="D247" s="21" t="n">
        <f aca="false">IF($A247&gt;$B$12,"",$B$14)</f>
        <v>2462.86880170557</v>
      </c>
      <c r="E247" s="21" t="n">
        <f aca="false">IF($A247&gt;$B$12,"",IPMT($B$13,$A247,$B$12,-$B$5))</f>
        <v>1228.67717142853</v>
      </c>
      <c r="F247" s="21" t="n">
        <f aca="false">IF($A247&gt;$B$12,"",PPMT($B$13,$A247,$B$12,-$B$5))</f>
        <v>1234.19163027704</v>
      </c>
      <c r="G247" s="21" t="n">
        <f aca="false">IF($A247&gt;$B$12,"",C247-F247)</f>
        <v>234671.825283999</v>
      </c>
      <c r="H247" s="21" t="n">
        <f aca="false">IF($A247&gt;$B$12,"",SUM($E$20:E247))</f>
        <v>396205.912072867</v>
      </c>
    </row>
    <row r="248" customFormat="false" ht="15" hidden="false" customHeight="false" outlineLevel="0" collapsed="false">
      <c r="A248" s="16" t="n">
        <v>229</v>
      </c>
      <c r="B248" s="17" t="n">
        <f aca="false">IF($A248&gt;$B$12,"",EDATE($B$9,($A248-1)*12/$B$8))</f>
        <v>53206</v>
      </c>
      <c r="C248" s="18" t="n">
        <f aca="false">IF($A248&gt;$B$12,"",G247)</f>
        <v>234671.825283999</v>
      </c>
      <c r="D248" s="18" t="n">
        <f aca="false">IF($A248&gt;$B$12,"",$B$14)</f>
        <v>2462.86880170557</v>
      </c>
      <c r="E248" s="18" t="n">
        <f aca="false">IF($A248&gt;$B$12,"",IPMT($B$13,$A248,$B$12,-$B$5))</f>
        <v>1222.24909002084</v>
      </c>
      <c r="F248" s="18" t="n">
        <f aca="false">IF($A248&gt;$B$12,"",PPMT($B$13,$A248,$B$12,-$B$5))</f>
        <v>1240.61971168473</v>
      </c>
      <c r="G248" s="18" t="n">
        <f aca="false">IF($A248&gt;$B$12,"",C248-F248)</f>
        <v>233431.205572314</v>
      </c>
      <c r="H248" s="18" t="n">
        <f aca="false">IF($A248&gt;$B$12,"",SUM($E$20:E248))</f>
        <v>397428.161162888</v>
      </c>
    </row>
    <row r="249" customFormat="false" ht="15" hidden="false" customHeight="false" outlineLevel="0" collapsed="false">
      <c r="A249" s="19" t="n">
        <v>230</v>
      </c>
      <c r="B249" s="20" t="n">
        <f aca="false">IF($A249&gt;$B$12,"",EDATE($B$9,($A249-1)*12/$B$8))</f>
        <v>53236</v>
      </c>
      <c r="C249" s="21" t="n">
        <f aca="false">IF($A249&gt;$B$12,"",G248)</f>
        <v>233431.205572314</v>
      </c>
      <c r="D249" s="21" t="n">
        <f aca="false">IF($A249&gt;$B$12,"",$B$14)</f>
        <v>2462.86880170557</v>
      </c>
      <c r="E249" s="21" t="n">
        <f aca="false">IF($A249&gt;$B$12,"",IPMT($B$13,$A249,$B$12,-$B$5))</f>
        <v>1215.78752902248</v>
      </c>
      <c r="F249" s="21" t="n">
        <f aca="false">IF($A249&gt;$B$12,"",PPMT($B$13,$A249,$B$12,-$B$5))</f>
        <v>1247.08127268309</v>
      </c>
      <c r="G249" s="21" t="n">
        <f aca="false">IF($A249&gt;$B$12,"",C249-F249)</f>
        <v>232184.124299631</v>
      </c>
      <c r="H249" s="21" t="n">
        <f aca="false">IF($A249&gt;$B$12,"",SUM($E$20:E249))</f>
        <v>398643.948691911</v>
      </c>
    </row>
    <row r="250" customFormat="false" ht="15" hidden="false" customHeight="false" outlineLevel="0" collapsed="false">
      <c r="A250" s="16" t="n">
        <v>231</v>
      </c>
      <c r="B250" s="17" t="n">
        <f aca="false">IF($A250&gt;$B$12,"",EDATE($B$9,($A250-1)*12/$B$8))</f>
        <v>53267</v>
      </c>
      <c r="C250" s="18" t="n">
        <f aca="false">IF($A250&gt;$B$12,"",G249)</f>
        <v>232184.124299631</v>
      </c>
      <c r="D250" s="18" t="n">
        <f aca="false">IF($A250&gt;$B$12,"",$B$14)</f>
        <v>2462.86880170557</v>
      </c>
      <c r="E250" s="18" t="n">
        <f aca="false">IF($A250&gt;$B$12,"",IPMT($B$13,$A250,$B$12,-$B$5))</f>
        <v>1209.29231406059</v>
      </c>
      <c r="F250" s="18" t="n">
        <f aca="false">IF($A250&gt;$B$12,"",PPMT($B$13,$A250,$B$12,-$B$5))</f>
        <v>1253.57648764498</v>
      </c>
      <c r="G250" s="18" t="n">
        <f aca="false">IF($A250&gt;$B$12,"",C250-F250)</f>
        <v>230930.547811986</v>
      </c>
      <c r="H250" s="18" t="n">
        <f aca="false">IF($A250&gt;$B$12,"",SUM($E$20:E250))</f>
        <v>399853.241005971</v>
      </c>
    </row>
    <row r="251" customFormat="false" ht="15" hidden="false" customHeight="false" outlineLevel="0" collapsed="false">
      <c r="A251" s="19" t="n">
        <v>232</v>
      </c>
      <c r="B251" s="20" t="n">
        <f aca="false">IF($A251&gt;$B$12,"",EDATE($B$9,($A251-1)*12/$B$8))</f>
        <v>53297</v>
      </c>
      <c r="C251" s="21" t="n">
        <f aca="false">IF($A251&gt;$B$12,"",G250)</f>
        <v>230930.547811986</v>
      </c>
      <c r="D251" s="21" t="n">
        <f aca="false">IF($A251&gt;$B$12,"",$B$14)</f>
        <v>2462.86880170557</v>
      </c>
      <c r="E251" s="21" t="n">
        <f aca="false">IF($A251&gt;$B$12,"",IPMT($B$13,$A251,$B$12,-$B$5))</f>
        <v>1202.7632698541</v>
      </c>
      <c r="F251" s="21" t="n">
        <f aca="false">IF($A251&gt;$B$12,"",PPMT($B$13,$A251,$B$12,-$B$5))</f>
        <v>1260.10553185146</v>
      </c>
      <c r="G251" s="21" t="n">
        <f aca="false">IF($A251&gt;$B$12,"",C251-F251)</f>
        <v>229670.442280134</v>
      </c>
      <c r="H251" s="21" t="n">
        <f aca="false">IF($A251&gt;$B$12,"",SUM($E$20:E251))</f>
        <v>401056.004275825</v>
      </c>
    </row>
    <row r="252" customFormat="false" ht="15" hidden="false" customHeight="false" outlineLevel="0" collapsed="false">
      <c r="A252" s="16" t="n">
        <v>233</v>
      </c>
      <c r="B252" s="17" t="n">
        <f aca="false">IF($A252&gt;$B$12,"",EDATE($B$9,($A252-1)*12/$B$8))</f>
        <v>53328</v>
      </c>
      <c r="C252" s="18" t="n">
        <f aca="false">IF($A252&gt;$B$12,"",G251)</f>
        <v>229670.442280134</v>
      </c>
      <c r="D252" s="18" t="n">
        <f aca="false">IF($A252&gt;$B$12,"",$B$14)</f>
        <v>2462.86880170557</v>
      </c>
      <c r="E252" s="18" t="n">
        <f aca="false">IF($A252&gt;$B$12,"",IPMT($B$13,$A252,$B$12,-$B$5))</f>
        <v>1196.20022020904</v>
      </c>
      <c r="F252" s="18" t="n">
        <f aca="false">IF($A252&gt;$B$12,"",PPMT($B$13,$A252,$B$12,-$B$5))</f>
        <v>1266.66858149652</v>
      </c>
      <c r="G252" s="18" t="n">
        <f aca="false">IF($A252&gt;$B$12,"",C252-F252)</f>
        <v>228403.773698638</v>
      </c>
      <c r="H252" s="18" t="n">
        <f aca="false">IF($A252&gt;$B$12,"",SUM($E$20:E252))</f>
        <v>402252.204496034</v>
      </c>
    </row>
    <row r="253" customFormat="false" ht="15" hidden="false" customHeight="false" outlineLevel="0" collapsed="false">
      <c r="A253" s="19" t="n">
        <v>234</v>
      </c>
      <c r="B253" s="20" t="n">
        <f aca="false">IF($A253&gt;$B$12,"",EDATE($B$9,($A253-1)*12/$B$8))</f>
        <v>53359</v>
      </c>
      <c r="C253" s="21" t="n">
        <f aca="false">IF($A253&gt;$B$12,"",G252)</f>
        <v>228403.773698638</v>
      </c>
      <c r="D253" s="21" t="n">
        <f aca="false">IF($A253&gt;$B$12,"",$B$14)</f>
        <v>2462.86880170557</v>
      </c>
      <c r="E253" s="21" t="n">
        <f aca="false">IF($A253&gt;$B$12,"",IPMT($B$13,$A253,$B$12,-$B$5))</f>
        <v>1189.60298801375</v>
      </c>
      <c r="F253" s="21" t="n">
        <f aca="false">IF($A253&gt;$B$12,"",PPMT($B$13,$A253,$B$12,-$B$5))</f>
        <v>1273.26581369182</v>
      </c>
      <c r="G253" s="21" t="n">
        <f aca="false">IF($A253&gt;$B$12,"",C253-F253)</f>
        <v>227130.507884946</v>
      </c>
      <c r="H253" s="21" t="n">
        <f aca="false">IF($A253&gt;$B$12,"",SUM($E$20:E253))</f>
        <v>403441.807484048</v>
      </c>
    </row>
    <row r="254" customFormat="false" ht="15" hidden="false" customHeight="false" outlineLevel="0" collapsed="false">
      <c r="A254" s="16" t="n">
        <v>235</v>
      </c>
      <c r="B254" s="17" t="n">
        <f aca="false">IF($A254&gt;$B$12,"",EDATE($B$9,($A254-1)*12/$B$8))</f>
        <v>53387</v>
      </c>
      <c r="C254" s="18" t="n">
        <f aca="false">IF($A254&gt;$B$12,"",G253)</f>
        <v>227130.507884946</v>
      </c>
      <c r="D254" s="18" t="n">
        <f aca="false">IF($A254&gt;$B$12,"",$B$14)</f>
        <v>2462.86880170557</v>
      </c>
      <c r="E254" s="18" t="n">
        <f aca="false">IF($A254&gt;$B$12,"",IPMT($B$13,$A254,$B$12,-$B$5))</f>
        <v>1182.9713952341</v>
      </c>
      <c r="F254" s="18" t="n">
        <f aca="false">IF($A254&gt;$B$12,"",PPMT($B$13,$A254,$B$12,-$B$5))</f>
        <v>1279.89740647146</v>
      </c>
      <c r="G254" s="18" t="n">
        <f aca="false">IF($A254&gt;$B$12,"",C254-F254)</f>
        <v>225850.610478475</v>
      </c>
      <c r="H254" s="18" t="n">
        <f aca="false">IF($A254&gt;$B$12,"",SUM($E$20:E254))</f>
        <v>404624.778879282</v>
      </c>
    </row>
    <row r="255" customFormat="false" ht="15" hidden="false" customHeight="false" outlineLevel="0" collapsed="false">
      <c r="A255" s="19" t="n">
        <v>236</v>
      </c>
      <c r="B255" s="20" t="n">
        <f aca="false">IF($A255&gt;$B$12,"",EDATE($B$9,($A255-1)*12/$B$8))</f>
        <v>53418</v>
      </c>
      <c r="C255" s="21" t="n">
        <f aca="false">IF($A255&gt;$B$12,"",G254)</f>
        <v>225850.610478475</v>
      </c>
      <c r="D255" s="21" t="n">
        <f aca="false">IF($A255&gt;$B$12,"",$B$14)</f>
        <v>2462.86880170557</v>
      </c>
      <c r="E255" s="21" t="n">
        <f aca="false">IF($A255&gt;$B$12,"",IPMT($B$13,$A255,$B$12,-$B$5))</f>
        <v>1176.30526290873</v>
      </c>
      <c r="F255" s="21" t="n">
        <f aca="false">IF($A255&gt;$B$12,"",PPMT($B$13,$A255,$B$12,-$B$5))</f>
        <v>1286.56353879683</v>
      </c>
      <c r="G255" s="21" t="n">
        <f aca="false">IF($A255&gt;$B$12,"",C255-F255)</f>
        <v>224564.046939678</v>
      </c>
      <c r="H255" s="21" t="n">
        <f aca="false">IF($A255&gt;$B$12,"",SUM($E$20:E255))</f>
        <v>405801.084142191</v>
      </c>
    </row>
    <row r="256" customFormat="false" ht="15" hidden="false" customHeight="false" outlineLevel="0" collapsed="false">
      <c r="A256" s="16" t="n">
        <v>237</v>
      </c>
      <c r="B256" s="17" t="n">
        <f aca="false">IF($A256&gt;$B$12,"",EDATE($B$9,($A256-1)*12/$B$8))</f>
        <v>53448</v>
      </c>
      <c r="C256" s="18" t="n">
        <f aca="false">IF($A256&gt;$B$12,"",G255)</f>
        <v>224564.046939678</v>
      </c>
      <c r="D256" s="18" t="n">
        <f aca="false">IF($A256&gt;$B$12,"",$B$14)</f>
        <v>2462.86880170557</v>
      </c>
      <c r="E256" s="18" t="n">
        <f aca="false">IF($A256&gt;$B$12,"",IPMT($B$13,$A256,$B$12,-$B$5))</f>
        <v>1169.60441114417</v>
      </c>
      <c r="F256" s="18" t="n">
        <f aca="false">IF($A256&gt;$B$12,"",PPMT($B$13,$A256,$B$12,-$B$5))</f>
        <v>1293.2643905614</v>
      </c>
      <c r="G256" s="18" t="n">
        <f aca="false">IF($A256&gt;$B$12,"",C256-F256)</f>
        <v>223270.782549116</v>
      </c>
      <c r="H256" s="18" t="n">
        <f aca="false">IF($A256&gt;$B$12,"",SUM($E$20:E256))</f>
        <v>406970.688553335</v>
      </c>
    </row>
    <row r="257" customFormat="false" ht="15" hidden="false" customHeight="false" outlineLevel="0" collapsed="false">
      <c r="A257" s="19" t="n">
        <v>238</v>
      </c>
      <c r="B257" s="20" t="n">
        <f aca="false">IF($A257&gt;$B$12,"",EDATE($B$9,($A257-1)*12/$B$8))</f>
        <v>53479</v>
      </c>
      <c r="C257" s="21" t="n">
        <f aca="false">IF($A257&gt;$B$12,"",G256)</f>
        <v>223270.782549116</v>
      </c>
      <c r="D257" s="21" t="n">
        <f aca="false">IF($A257&gt;$B$12,"",$B$14)</f>
        <v>2462.86880170557</v>
      </c>
      <c r="E257" s="21" t="n">
        <f aca="false">IF($A257&gt;$B$12,"",IPMT($B$13,$A257,$B$12,-$B$5))</f>
        <v>1162.86865910999</v>
      </c>
      <c r="F257" s="21" t="n">
        <f aca="false">IF($A257&gt;$B$12,"",PPMT($B$13,$A257,$B$12,-$B$5))</f>
        <v>1300.00014259557</v>
      </c>
      <c r="G257" s="21" t="n">
        <f aca="false">IF($A257&gt;$B$12,"",C257-F257)</f>
        <v>221970.782406521</v>
      </c>
      <c r="H257" s="21" t="n">
        <f aca="false">IF($A257&gt;$B$12,"",SUM($E$20:E257))</f>
        <v>408133.557212445</v>
      </c>
    </row>
    <row r="258" customFormat="false" ht="15" hidden="false" customHeight="false" outlineLevel="0" collapsed="false">
      <c r="A258" s="16" t="n">
        <v>239</v>
      </c>
      <c r="B258" s="17" t="n">
        <f aca="false">IF($A258&gt;$B$12,"",EDATE($B$9,($A258-1)*12/$B$8))</f>
        <v>53509</v>
      </c>
      <c r="C258" s="18" t="n">
        <f aca="false">IF($A258&gt;$B$12,"",G257)</f>
        <v>221970.782406521</v>
      </c>
      <c r="D258" s="18" t="n">
        <f aca="false">IF($A258&gt;$B$12,"",$B$14)</f>
        <v>2462.86880170557</v>
      </c>
      <c r="E258" s="18" t="n">
        <f aca="false">IF($A258&gt;$B$12,"",IPMT($B$13,$A258,$B$12,-$B$5))</f>
        <v>1156.09782503397</v>
      </c>
      <c r="F258" s="18" t="n">
        <f aca="false">IF($A258&gt;$B$12,"",PPMT($B$13,$A258,$B$12,-$B$5))</f>
        <v>1306.77097667159</v>
      </c>
      <c r="G258" s="18" t="n">
        <f aca="false">IF($A258&gt;$B$12,"",C258-F258)</f>
        <v>220664.011429849</v>
      </c>
      <c r="H258" s="18" t="n">
        <f aca="false">IF($A258&gt;$B$12,"",SUM($E$20:E258))</f>
        <v>409289.655037479</v>
      </c>
    </row>
    <row r="259" customFormat="false" ht="15" hidden="false" customHeight="false" outlineLevel="0" collapsed="false">
      <c r="A259" s="19" t="n">
        <v>240</v>
      </c>
      <c r="B259" s="20" t="n">
        <f aca="false">IF($A259&gt;$B$12,"",EDATE($B$9,($A259-1)*12/$B$8))</f>
        <v>53540</v>
      </c>
      <c r="C259" s="21" t="n">
        <f aca="false">IF($A259&gt;$B$12,"",G258)</f>
        <v>220664.011429849</v>
      </c>
      <c r="D259" s="21" t="n">
        <f aca="false">IF($A259&gt;$B$12,"",$B$14)</f>
        <v>2462.86880170557</v>
      </c>
      <c r="E259" s="21" t="n">
        <f aca="false">IF($A259&gt;$B$12,"",IPMT($B$13,$A259,$B$12,-$B$5))</f>
        <v>1149.29172619714</v>
      </c>
      <c r="F259" s="21" t="n">
        <f aca="false">IF($A259&gt;$B$12,"",PPMT($B$13,$A259,$B$12,-$B$5))</f>
        <v>1313.57707550842</v>
      </c>
      <c r="G259" s="21" t="n">
        <f aca="false">IF($A259&gt;$B$12,"",C259-F259)</f>
        <v>219350.434354341</v>
      </c>
      <c r="H259" s="21" t="n">
        <f aca="false">IF($A259&gt;$B$12,"",SUM($E$20:E259))</f>
        <v>410438.946763676</v>
      </c>
    </row>
    <row r="260" customFormat="false" ht="15" hidden="false" customHeight="false" outlineLevel="0" collapsed="false">
      <c r="A260" s="16" t="n">
        <v>241</v>
      </c>
      <c r="B260" s="17" t="n">
        <f aca="false">IF($A260&gt;$B$12,"",EDATE($B$9,($A260-1)*12/$B$8))</f>
        <v>53571</v>
      </c>
      <c r="C260" s="18" t="n">
        <f aca="false">IF($A260&gt;$B$12,"",G259)</f>
        <v>219350.434354341</v>
      </c>
      <c r="D260" s="18" t="n">
        <f aca="false">IF($A260&gt;$B$12,"",$B$14)</f>
        <v>2462.86880170557</v>
      </c>
      <c r="E260" s="18" t="n">
        <f aca="false">IF($A260&gt;$B$12,"",IPMT($B$13,$A260,$B$12,-$B$5))</f>
        <v>1142.45017892887</v>
      </c>
      <c r="F260" s="18" t="n">
        <f aca="false">IF($A260&gt;$B$12,"",PPMT($B$13,$A260,$B$12,-$B$5))</f>
        <v>1320.4186227767</v>
      </c>
      <c r="G260" s="18" t="n">
        <f aca="false">IF($A260&gt;$B$12,"",C260-F260)</f>
        <v>218030.015731564</v>
      </c>
      <c r="H260" s="18" t="n">
        <f aca="false">IF($A260&gt;$B$12,"",SUM($E$20:E260))</f>
        <v>411581.396942605</v>
      </c>
    </row>
    <row r="261" customFormat="false" ht="15" hidden="false" customHeight="false" outlineLevel="0" collapsed="false">
      <c r="A261" s="19" t="n">
        <v>242</v>
      </c>
      <c r="B261" s="20" t="n">
        <f aca="false">IF($A261&gt;$B$12,"",EDATE($B$9,($A261-1)*12/$B$8))</f>
        <v>53601</v>
      </c>
      <c r="C261" s="21" t="n">
        <f aca="false">IF($A261&gt;$B$12,"",G260)</f>
        <v>218030.015731564</v>
      </c>
      <c r="D261" s="21" t="n">
        <f aca="false">IF($A261&gt;$B$12,"",$B$14)</f>
        <v>2462.86880170557</v>
      </c>
      <c r="E261" s="21" t="n">
        <f aca="false">IF($A261&gt;$B$12,"",IPMT($B$13,$A261,$B$12,-$B$5))</f>
        <v>1135.57299860191</v>
      </c>
      <c r="F261" s="21" t="n">
        <f aca="false">IF($A261&gt;$B$12,"",PPMT($B$13,$A261,$B$12,-$B$5))</f>
        <v>1327.29580310366</v>
      </c>
      <c r="G261" s="21" t="n">
        <f aca="false">IF($A261&gt;$B$12,"",C261-F261)</f>
        <v>216702.71992846</v>
      </c>
      <c r="H261" s="21" t="n">
        <f aca="false">IF($A261&gt;$B$12,"",SUM($E$20:E261))</f>
        <v>412716.969941207</v>
      </c>
    </row>
    <row r="262" customFormat="false" ht="15" hidden="false" customHeight="false" outlineLevel="0" collapsed="false">
      <c r="A262" s="16" t="n">
        <v>243</v>
      </c>
      <c r="B262" s="17" t="n">
        <f aca="false">IF($A262&gt;$B$12,"",EDATE($B$9,($A262-1)*12/$B$8))</f>
        <v>53632</v>
      </c>
      <c r="C262" s="18" t="n">
        <f aca="false">IF($A262&gt;$B$12,"",G261)</f>
        <v>216702.71992846</v>
      </c>
      <c r="D262" s="18" t="n">
        <f aca="false">IF($A262&gt;$B$12,"",$B$14)</f>
        <v>2462.86880170557</v>
      </c>
      <c r="E262" s="18" t="n">
        <f aca="false">IF($A262&gt;$B$12,"",IPMT($B$13,$A262,$B$12,-$B$5))</f>
        <v>1128.65999962741</v>
      </c>
      <c r="F262" s="18" t="n">
        <f aca="false">IF($A262&gt;$B$12,"",PPMT($B$13,$A262,$B$12,-$B$5))</f>
        <v>1334.20880207816</v>
      </c>
      <c r="G262" s="18" t="n">
        <f aca="false">IF($A262&gt;$B$12,"",C262-F262)</f>
        <v>215368.511126382</v>
      </c>
      <c r="H262" s="18" t="n">
        <f aca="false">IF($A262&gt;$B$12,"",SUM($E$20:E262))</f>
        <v>413845.629940834</v>
      </c>
    </row>
    <row r="263" customFormat="false" ht="15" hidden="false" customHeight="false" outlineLevel="0" collapsed="false">
      <c r="A263" s="19" t="n">
        <v>244</v>
      </c>
      <c r="B263" s="20" t="n">
        <f aca="false">IF($A263&gt;$B$12,"",EDATE($B$9,($A263-1)*12/$B$8))</f>
        <v>53662</v>
      </c>
      <c r="C263" s="21" t="n">
        <f aca="false">IF($A263&gt;$B$12,"",G262)</f>
        <v>215368.511126382</v>
      </c>
      <c r="D263" s="21" t="n">
        <f aca="false">IF($A263&gt;$B$12,"",$B$14)</f>
        <v>2462.86880170557</v>
      </c>
      <c r="E263" s="21" t="n">
        <f aca="false">IF($A263&gt;$B$12,"",IPMT($B$13,$A263,$B$12,-$B$5))</f>
        <v>1121.71099544992</v>
      </c>
      <c r="F263" s="21" t="n">
        <f aca="false">IF($A263&gt;$B$12,"",PPMT($B$13,$A263,$B$12,-$B$5))</f>
        <v>1341.15780625565</v>
      </c>
      <c r="G263" s="21" t="n">
        <f aca="false">IF($A263&gt;$B$12,"",C263-F263)</f>
        <v>214027.353320127</v>
      </c>
      <c r="H263" s="21" t="n">
        <f aca="false">IF($A263&gt;$B$12,"",SUM($E$20:E263))</f>
        <v>414967.340936284</v>
      </c>
    </row>
    <row r="264" customFormat="false" ht="15" hidden="false" customHeight="false" outlineLevel="0" collapsed="false">
      <c r="A264" s="16" t="n">
        <v>245</v>
      </c>
      <c r="B264" s="17" t="n">
        <f aca="false">IF($A264&gt;$B$12,"",EDATE($B$9,($A264-1)*12/$B$8))</f>
        <v>53693</v>
      </c>
      <c r="C264" s="18" t="n">
        <f aca="false">IF($A264&gt;$B$12,"",G263)</f>
        <v>214027.353320127</v>
      </c>
      <c r="D264" s="18" t="n">
        <f aca="false">IF($A264&gt;$B$12,"",$B$14)</f>
        <v>2462.86880170557</v>
      </c>
      <c r="E264" s="18" t="n">
        <f aca="false">IF($A264&gt;$B$12,"",IPMT($B$13,$A264,$B$12,-$B$5))</f>
        <v>1114.72579854234</v>
      </c>
      <c r="F264" s="18" t="n">
        <f aca="false">IF($A264&gt;$B$12,"",PPMT($B$13,$A264,$B$12,-$B$5))</f>
        <v>1348.14300316323</v>
      </c>
      <c r="G264" s="18" t="n">
        <f aca="false">IF($A264&gt;$B$12,"",C264-F264)</f>
        <v>212679.210316963</v>
      </c>
      <c r="H264" s="18" t="n">
        <f aca="false">IF($A264&gt;$B$12,"",SUM($E$20:E264))</f>
        <v>416082.066734827</v>
      </c>
    </row>
    <row r="265" customFormat="false" ht="15" hidden="false" customHeight="false" outlineLevel="0" collapsed="false">
      <c r="A265" s="19" t="n">
        <v>246</v>
      </c>
      <c r="B265" s="20" t="n">
        <f aca="false">IF($A265&gt;$B$12,"",EDATE($B$9,($A265-1)*12/$B$8))</f>
        <v>53724</v>
      </c>
      <c r="C265" s="21" t="n">
        <f aca="false">IF($A265&gt;$B$12,"",G264)</f>
        <v>212679.210316963</v>
      </c>
      <c r="D265" s="21" t="n">
        <f aca="false">IF($A265&gt;$B$12,"",$B$14)</f>
        <v>2462.86880170557</v>
      </c>
      <c r="E265" s="21" t="n">
        <f aca="false">IF($A265&gt;$B$12,"",IPMT($B$13,$A265,$B$12,-$B$5))</f>
        <v>1107.70422040086</v>
      </c>
      <c r="F265" s="21" t="n">
        <f aca="false">IF($A265&gt;$B$12,"",PPMT($B$13,$A265,$B$12,-$B$5))</f>
        <v>1355.1645813047</v>
      </c>
      <c r="G265" s="21" t="n">
        <f aca="false">IF($A265&gt;$B$12,"",C265-F265)</f>
        <v>211324.045735659</v>
      </c>
      <c r="H265" s="21" t="n">
        <f aca="false">IF($A265&gt;$B$12,"",SUM($E$20:E265))</f>
        <v>417189.770955228</v>
      </c>
    </row>
    <row r="266" customFormat="false" ht="15" hidden="false" customHeight="false" outlineLevel="0" collapsed="false">
      <c r="A266" s="16" t="n">
        <v>247</v>
      </c>
      <c r="B266" s="17" t="n">
        <f aca="false">IF($A266&gt;$B$12,"",EDATE($B$9,($A266-1)*12/$B$8))</f>
        <v>53752</v>
      </c>
      <c r="C266" s="18" t="n">
        <f aca="false">IF($A266&gt;$B$12,"",G265)</f>
        <v>211324.045735659</v>
      </c>
      <c r="D266" s="18" t="n">
        <f aca="false">IF($A266&gt;$B$12,"",$B$14)</f>
        <v>2462.86880170557</v>
      </c>
      <c r="E266" s="18" t="n">
        <f aca="false">IF($A266&gt;$B$12,"",IPMT($B$13,$A266,$B$12,-$B$5))</f>
        <v>1100.6460715399</v>
      </c>
      <c r="F266" s="18" t="n">
        <f aca="false">IF($A266&gt;$B$12,"",PPMT($B$13,$A266,$B$12,-$B$5))</f>
        <v>1362.22273016567</v>
      </c>
      <c r="G266" s="18" t="n">
        <f aca="false">IF($A266&gt;$B$12,"",C266-F266)</f>
        <v>209961.823005493</v>
      </c>
      <c r="H266" s="18" t="n">
        <f aca="false">IF($A266&gt;$B$12,"",SUM($E$20:E266))</f>
        <v>418290.417026767</v>
      </c>
    </row>
    <row r="267" customFormat="false" ht="15" hidden="false" customHeight="false" outlineLevel="0" collapsed="false">
      <c r="A267" s="19" t="n">
        <v>248</v>
      </c>
      <c r="B267" s="20" t="n">
        <f aca="false">IF($A267&gt;$B$12,"",EDATE($B$9,($A267-1)*12/$B$8))</f>
        <v>53783</v>
      </c>
      <c r="C267" s="21" t="n">
        <f aca="false">IF($A267&gt;$B$12,"",G266)</f>
        <v>209961.823005493</v>
      </c>
      <c r="D267" s="21" t="n">
        <f aca="false">IF($A267&gt;$B$12,"",$B$14)</f>
        <v>2462.86880170557</v>
      </c>
      <c r="E267" s="21" t="n">
        <f aca="false">IF($A267&gt;$B$12,"",IPMT($B$13,$A267,$B$12,-$B$5))</f>
        <v>1093.55116148695</v>
      </c>
      <c r="F267" s="21" t="n">
        <f aca="false">IF($A267&gt;$B$12,"",PPMT($B$13,$A267,$B$12,-$B$5))</f>
        <v>1369.31764021861</v>
      </c>
      <c r="G267" s="21" t="n">
        <f aca="false">IF($A267&gt;$B$12,"",C267-F267)</f>
        <v>208592.505365274</v>
      </c>
      <c r="H267" s="21" t="n">
        <f aca="false">IF($A267&gt;$B$12,"",SUM($E$20:E267))</f>
        <v>419383.968188254</v>
      </c>
    </row>
    <row r="268" customFormat="false" ht="15" hidden="false" customHeight="false" outlineLevel="0" collapsed="false">
      <c r="A268" s="16" t="n">
        <v>249</v>
      </c>
      <c r="B268" s="17" t="n">
        <f aca="false">IF($A268&gt;$B$12,"",EDATE($B$9,($A268-1)*12/$B$8))</f>
        <v>53813</v>
      </c>
      <c r="C268" s="18" t="n">
        <f aca="false">IF($A268&gt;$B$12,"",G267)</f>
        <v>208592.505365274</v>
      </c>
      <c r="D268" s="18" t="n">
        <f aca="false">IF($A268&gt;$B$12,"",$B$14)</f>
        <v>2462.86880170557</v>
      </c>
      <c r="E268" s="18" t="n">
        <f aca="false">IF($A268&gt;$B$12,"",IPMT($B$13,$A268,$B$12,-$B$5))</f>
        <v>1086.41929877748</v>
      </c>
      <c r="F268" s="18" t="n">
        <f aca="false">IF($A268&gt;$B$12,"",PPMT($B$13,$A268,$B$12,-$B$5))</f>
        <v>1376.44950292808</v>
      </c>
      <c r="G268" s="18" t="n">
        <f aca="false">IF($A268&gt;$B$12,"",C268-F268)</f>
        <v>207216.055862346</v>
      </c>
      <c r="H268" s="18" t="n">
        <f aca="false">IF($A268&gt;$B$12,"",SUM($E$20:E268))</f>
        <v>420470.387487032</v>
      </c>
    </row>
    <row r="269" customFormat="false" ht="15" hidden="false" customHeight="false" outlineLevel="0" collapsed="false">
      <c r="A269" s="19" t="n">
        <v>250</v>
      </c>
      <c r="B269" s="20" t="n">
        <f aca="false">IF($A269&gt;$B$12,"",EDATE($B$9,($A269-1)*12/$B$8))</f>
        <v>53844</v>
      </c>
      <c r="C269" s="21" t="n">
        <f aca="false">IF($A269&gt;$B$12,"",G268)</f>
        <v>207216.055862346</v>
      </c>
      <c r="D269" s="21" t="n">
        <f aca="false">IF($A269&gt;$B$12,"",$B$14)</f>
        <v>2462.86880170557</v>
      </c>
      <c r="E269" s="21" t="n">
        <f aca="false">IF($A269&gt;$B$12,"",IPMT($B$13,$A269,$B$12,-$B$5))</f>
        <v>1079.25029094973</v>
      </c>
      <c r="F269" s="21" t="n">
        <f aca="false">IF($A269&gt;$B$12,"",PPMT($B$13,$A269,$B$12,-$B$5))</f>
        <v>1383.61851075583</v>
      </c>
      <c r="G269" s="21" t="n">
        <f aca="false">IF($A269&gt;$B$12,"",C269-F269)</f>
        <v>205832.43735159</v>
      </c>
      <c r="H269" s="21" t="n">
        <f aca="false">IF($A269&gt;$B$12,"",SUM($E$20:E269))</f>
        <v>421549.637777982</v>
      </c>
    </row>
    <row r="270" customFormat="false" ht="15" hidden="false" customHeight="false" outlineLevel="0" collapsed="false">
      <c r="A270" s="16" t="n">
        <v>251</v>
      </c>
      <c r="B270" s="17" t="n">
        <f aca="false">IF($A270&gt;$B$12,"",EDATE($B$9,($A270-1)*12/$B$8))</f>
        <v>53874</v>
      </c>
      <c r="C270" s="18" t="n">
        <f aca="false">IF($A270&gt;$B$12,"",G269)</f>
        <v>205832.43735159</v>
      </c>
      <c r="D270" s="18" t="n">
        <f aca="false">IF($A270&gt;$B$12,"",$B$14)</f>
        <v>2462.86880170557</v>
      </c>
      <c r="E270" s="18" t="n">
        <f aca="false">IF($A270&gt;$B$12,"",IPMT($B$13,$A270,$B$12,-$B$5))</f>
        <v>1072.04394453955</v>
      </c>
      <c r="F270" s="18" t="n">
        <f aca="false">IF($A270&gt;$B$12,"",PPMT($B$13,$A270,$B$12,-$B$5))</f>
        <v>1390.82485716602</v>
      </c>
      <c r="G270" s="18" t="n">
        <f aca="false">IF($A270&gt;$B$12,"",C270-F270)</f>
        <v>204441.612494424</v>
      </c>
      <c r="H270" s="18" t="n">
        <f aca="false">IF($A270&gt;$B$12,"",SUM($E$20:E270))</f>
        <v>422621.681722521</v>
      </c>
    </row>
    <row r="271" customFormat="false" ht="15" hidden="false" customHeight="false" outlineLevel="0" collapsed="false">
      <c r="A271" s="19" t="n">
        <v>252</v>
      </c>
      <c r="B271" s="20" t="n">
        <f aca="false">IF($A271&gt;$B$12,"",EDATE($B$9,($A271-1)*12/$B$8))</f>
        <v>53905</v>
      </c>
      <c r="C271" s="21" t="n">
        <f aca="false">IF($A271&gt;$B$12,"",G270)</f>
        <v>204441.612494424</v>
      </c>
      <c r="D271" s="21" t="n">
        <f aca="false">IF($A271&gt;$B$12,"",$B$14)</f>
        <v>2462.86880170557</v>
      </c>
      <c r="E271" s="21" t="n">
        <f aca="false">IF($A271&gt;$B$12,"",IPMT($B$13,$A271,$B$12,-$B$5))</f>
        <v>1064.80006507514</v>
      </c>
      <c r="F271" s="21" t="n">
        <f aca="false">IF($A271&gt;$B$12,"",PPMT($B$13,$A271,$B$12,-$B$5))</f>
        <v>1398.06873663043</v>
      </c>
      <c r="G271" s="21" t="n">
        <f aca="false">IF($A271&gt;$B$12,"",C271-F271)</f>
        <v>203043.543757794</v>
      </c>
      <c r="H271" s="21" t="n">
        <f aca="false">IF($A271&gt;$B$12,"",SUM($E$20:E271))</f>
        <v>423686.481787596</v>
      </c>
    </row>
    <row r="272" customFormat="false" ht="15" hidden="false" customHeight="false" outlineLevel="0" collapsed="false">
      <c r="A272" s="16" t="n">
        <v>253</v>
      </c>
      <c r="B272" s="17" t="n">
        <f aca="false">IF($A272&gt;$B$12,"",EDATE($B$9,($A272-1)*12/$B$8))</f>
        <v>53936</v>
      </c>
      <c r="C272" s="18" t="n">
        <f aca="false">IF($A272&gt;$B$12,"",G271)</f>
        <v>203043.543757794</v>
      </c>
      <c r="D272" s="18" t="n">
        <f aca="false">IF($A272&gt;$B$12,"",$B$14)</f>
        <v>2462.86880170557</v>
      </c>
      <c r="E272" s="18" t="n">
        <f aca="false">IF($A272&gt;$B$12,"",IPMT($B$13,$A272,$B$12,-$B$5))</f>
        <v>1057.51845707186</v>
      </c>
      <c r="F272" s="18" t="n">
        <f aca="false">IF($A272&gt;$B$12,"",PPMT($B$13,$A272,$B$12,-$B$5))</f>
        <v>1405.35034463371</v>
      </c>
      <c r="G272" s="18" t="n">
        <f aca="false">IF($A272&gt;$B$12,"",C272-F272)</f>
        <v>201638.19341316</v>
      </c>
      <c r="H272" s="18" t="n">
        <f aca="false">IF($A272&gt;$B$12,"",SUM($E$20:E272))</f>
        <v>424744.000244668</v>
      </c>
    </row>
    <row r="273" customFormat="false" ht="15" hidden="false" customHeight="false" outlineLevel="0" collapsed="false">
      <c r="A273" s="19" t="n">
        <v>254</v>
      </c>
      <c r="B273" s="20" t="n">
        <f aca="false">IF($A273&gt;$B$12,"",EDATE($B$9,($A273-1)*12/$B$8))</f>
        <v>53966</v>
      </c>
      <c r="C273" s="21" t="n">
        <f aca="false">IF($A273&gt;$B$12,"",G272)</f>
        <v>201638.19341316</v>
      </c>
      <c r="D273" s="21" t="n">
        <f aca="false">IF($A273&gt;$B$12,"",$B$14)</f>
        <v>2462.86880170557</v>
      </c>
      <c r="E273" s="21" t="n">
        <f aca="false">IF($A273&gt;$B$12,"",IPMT($B$13,$A273,$B$12,-$B$5))</f>
        <v>1050.19892402689</v>
      </c>
      <c r="F273" s="21" t="n">
        <f aca="false">IF($A273&gt;$B$12,"",PPMT($B$13,$A273,$B$12,-$B$5))</f>
        <v>1412.66987767868</v>
      </c>
      <c r="G273" s="21" t="n">
        <f aca="false">IF($A273&gt;$B$12,"",C273-F273)</f>
        <v>200225.523535482</v>
      </c>
      <c r="H273" s="21" t="n">
        <f aca="false">IF($A273&gt;$B$12,"",SUM($E$20:E273))</f>
        <v>425794.199168695</v>
      </c>
    </row>
    <row r="274" customFormat="false" ht="15" hidden="false" customHeight="false" outlineLevel="0" collapsed="false">
      <c r="A274" s="16" t="n">
        <v>255</v>
      </c>
      <c r="B274" s="17" t="n">
        <f aca="false">IF($A274&gt;$B$12,"",EDATE($B$9,($A274-1)*12/$B$8))</f>
        <v>53997</v>
      </c>
      <c r="C274" s="18" t="n">
        <f aca="false">IF($A274&gt;$B$12,"",G273)</f>
        <v>200225.523535482</v>
      </c>
      <c r="D274" s="18" t="n">
        <f aca="false">IF($A274&gt;$B$12,"",$B$14)</f>
        <v>2462.86880170557</v>
      </c>
      <c r="E274" s="18" t="n">
        <f aca="false">IF($A274&gt;$B$12,"",IPMT($B$13,$A274,$B$12,-$B$5))</f>
        <v>1042.84126841398</v>
      </c>
      <c r="F274" s="18" t="n">
        <f aca="false">IF($A274&gt;$B$12,"",PPMT($B$13,$A274,$B$12,-$B$5))</f>
        <v>1420.02753329159</v>
      </c>
      <c r="G274" s="18" t="n">
        <f aca="false">IF($A274&gt;$B$12,"",C274-F274)</f>
        <v>198805.49600219</v>
      </c>
      <c r="H274" s="18" t="n">
        <f aca="false">IF($A274&gt;$B$12,"",SUM($E$20:E274))</f>
        <v>426837.040437109</v>
      </c>
    </row>
    <row r="275" customFormat="false" ht="15" hidden="false" customHeight="false" outlineLevel="0" collapsed="false">
      <c r="A275" s="19" t="n">
        <v>256</v>
      </c>
      <c r="B275" s="20" t="n">
        <f aca="false">IF($A275&gt;$B$12,"",EDATE($B$9,($A275-1)*12/$B$8))</f>
        <v>54027</v>
      </c>
      <c r="C275" s="21" t="n">
        <f aca="false">IF($A275&gt;$B$12,"",G274)</f>
        <v>198805.49600219</v>
      </c>
      <c r="D275" s="21" t="n">
        <f aca="false">IF($A275&gt;$B$12,"",$B$14)</f>
        <v>2462.86880170557</v>
      </c>
      <c r="E275" s="21" t="n">
        <f aca="false">IF($A275&gt;$B$12,"",IPMT($B$13,$A275,$B$12,-$B$5))</f>
        <v>1035.44529167809</v>
      </c>
      <c r="F275" s="21" t="n">
        <f aca="false">IF($A275&gt;$B$12,"",PPMT($B$13,$A275,$B$12,-$B$5))</f>
        <v>1427.42351002748</v>
      </c>
      <c r="G275" s="21" t="n">
        <f aca="false">IF($A275&gt;$B$12,"",C275-F275)</f>
        <v>197378.072492163</v>
      </c>
      <c r="H275" s="21" t="n">
        <f aca="false">IF($A275&gt;$B$12,"",SUM($E$20:E275))</f>
        <v>427872.485728787</v>
      </c>
    </row>
    <row r="276" customFormat="false" ht="15" hidden="false" customHeight="false" outlineLevel="0" collapsed="false">
      <c r="A276" s="16" t="n">
        <v>257</v>
      </c>
      <c r="B276" s="17" t="n">
        <f aca="false">IF($A276&gt;$B$12,"",EDATE($B$9,($A276-1)*12/$B$8))</f>
        <v>54058</v>
      </c>
      <c r="C276" s="18" t="n">
        <f aca="false">IF($A276&gt;$B$12,"",G275)</f>
        <v>197378.072492163</v>
      </c>
      <c r="D276" s="18" t="n">
        <f aca="false">IF($A276&gt;$B$12,"",$B$14)</f>
        <v>2462.86880170557</v>
      </c>
      <c r="E276" s="18" t="n">
        <f aca="false">IF($A276&gt;$B$12,"",IPMT($B$13,$A276,$B$12,-$B$5))</f>
        <v>1028.01079423003</v>
      </c>
      <c r="F276" s="18" t="n">
        <f aca="false">IF($A276&gt;$B$12,"",PPMT($B$13,$A276,$B$12,-$B$5))</f>
        <v>1434.85800747554</v>
      </c>
      <c r="G276" s="18" t="n">
        <f aca="false">IF($A276&gt;$B$12,"",C276-F276)</f>
        <v>195943.214484687</v>
      </c>
      <c r="H276" s="18" t="n">
        <f aca="false">IF($A276&gt;$B$12,"",SUM($E$20:E276))</f>
        <v>428900.496523017</v>
      </c>
    </row>
    <row r="277" customFormat="false" ht="15" hidden="false" customHeight="false" outlineLevel="0" collapsed="false">
      <c r="A277" s="19" t="n">
        <v>258</v>
      </c>
      <c r="B277" s="20" t="n">
        <f aca="false">IF($A277&gt;$B$12,"",EDATE($B$9,($A277-1)*12/$B$8))</f>
        <v>54089</v>
      </c>
      <c r="C277" s="21" t="n">
        <f aca="false">IF($A277&gt;$B$12,"",G276)</f>
        <v>195943.214484687</v>
      </c>
      <c r="D277" s="21" t="n">
        <f aca="false">IF($A277&gt;$B$12,"",$B$14)</f>
        <v>2462.86880170557</v>
      </c>
      <c r="E277" s="21" t="n">
        <f aca="false">IF($A277&gt;$B$12,"",IPMT($B$13,$A277,$B$12,-$B$5))</f>
        <v>1020.53757544109</v>
      </c>
      <c r="F277" s="21" t="n">
        <f aca="false">IF($A277&gt;$B$12,"",PPMT($B$13,$A277,$B$12,-$B$5))</f>
        <v>1442.33122626448</v>
      </c>
      <c r="G277" s="21" t="n">
        <f aca="false">IF($A277&gt;$B$12,"",C277-F277)</f>
        <v>194500.883258423</v>
      </c>
      <c r="H277" s="21" t="n">
        <f aca="false">IF($A277&gt;$B$12,"",SUM($E$20:E277))</f>
        <v>429921.034098458</v>
      </c>
    </row>
    <row r="278" customFormat="false" ht="15" hidden="false" customHeight="false" outlineLevel="0" collapsed="false">
      <c r="A278" s="16" t="n">
        <v>259</v>
      </c>
      <c r="B278" s="17" t="n">
        <f aca="false">IF($A278&gt;$B$12,"",EDATE($B$9,($A278-1)*12/$B$8))</f>
        <v>54118</v>
      </c>
      <c r="C278" s="18" t="n">
        <f aca="false">IF($A278&gt;$B$12,"",G277)</f>
        <v>194500.883258423</v>
      </c>
      <c r="D278" s="18" t="n">
        <f aca="false">IF($A278&gt;$B$12,"",$B$14)</f>
        <v>2462.86880170557</v>
      </c>
      <c r="E278" s="18" t="n">
        <f aca="false">IF($A278&gt;$B$12,"",IPMT($B$13,$A278,$B$12,-$B$5))</f>
        <v>1013.02543363763</v>
      </c>
      <c r="F278" s="18" t="n">
        <f aca="false">IF($A278&gt;$B$12,"",PPMT($B$13,$A278,$B$12,-$B$5))</f>
        <v>1449.84336806794</v>
      </c>
      <c r="G278" s="18" t="n">
        <f aca="false">IF($A278&gt;$B$12,"",C278-F278)</f>
        <v>193051.039890355</v>
      </c>
      <c r="H278" s="18" t="n">
        <f aca="false">IF($A278&gt;$B$12,"",SUM($E$20:E278))</f>
        <v>430934.059532096</v>
      </c>
    </row>
    <row r="279" customFormat="false" ht="15" hidden="false" customHeight="false" outlineLevel="0" collapsed="false">
      <c r="A279" s="19" t="n">
        <v>260</v>
      </c>
      <c r="B279" s="20" t="n">
        <f aca="false">IF($A279&gt;$B$12,"",EDATE($B$9,($A279-1)*12/$B$8))</f>
        <v>54149</v>
      </c>
      <c r="C279" s="21" t="n">
        <f aca="false">IF($A279&gt;$B$12,"",G278)</f>
        <v>193051.039890355</v>
      </c>
      <c r="D279" s="21" t="n">
        <f aca="false">IF($A279&gt;$B$12,"",$B$14)</f>
        <v>2462.86880170557</v>
      </c>
      <c r="E279" s="21" t="n">
        <f aca="false">IF($A279&gt;$B$12,"",IPMT($B$13,$A279,$B$12,-$B$5))</f>
        <v>1005.47416609561</v>
      </c>
      <c r="F279" s="21" t="n">
        <f aca="false">IF($A279&gt;$B$12,"",PPMT($B$13,$A279,$B$12,-$B$5))</f>
        <v>1457.39463560996</v>
      </c>
      <c r="G279" s="21" t="n">
        <f aca="false">IF($A279&gt;$B$12,"",C279-F279)</f>
        <v>191593.645254745</v>
      </c>
      <c r="H279" s="21" t="n">
        <f aca="false">IF($A279&gt;$B$12,"",SUM($E$20:E279))</f>
        <v>431939.533698191</v>
      </c>
    </row>
    <row r="280" customFormat="false" ht="15" hidden="false" customHeight="false" outlineLevel="0" collapsed="false">
      <c r="A280" s="16" t="n">
        <v>261</v>
      </c>
      <c r="B280" s="17" t="n">
        <f aca="false">IF($A280&gt;$B$12,"",EDATE($B$9,($A280-1)*12/$B$8))</f>
        <v>54179</v>
      </c>
      <c r="C280" s="18" t="n">
        <f aca="false">IF($A280&gt;$B$12,"",G279)</f>
        <v>191593.645254745</v>
      </c>
      <c r="D280" s="18" t="n">
        <f aca="false">IF($A280&gt;$B$12,"",$B$14)</f>
        <v>2462.86880170557</v>
      </c>
      <c r="E280" s="18" t="n">
        <f aca="false">IF($A280&gt;$B$12,"",IPMT($B$13,$A280,$B$12,-$B$5))</f>
        <v>997.883569035142</v>
      </c>
      <c r="F280" s="18" t="n">
        <f aca="false">IF($A280&gt;$B$12,"",PPMT($B$13,$A280,$B$12,-$B$5))</f>
        <v>1464.98523267042</v>
      </c>
      <c r="G280" s="18" t="n">
        <f aca="false">IF($A280&gt;$B$12,"",C280-F280)</f>
        <v>190128.660022074</v>
      </c>
      <c r="H280" s="18" t="n">
        <f aca="false">IF($A280&gt;$B$12,"",SUM($E$20:E280))</f>
        <v>432937.417267227</v>
      </c>
    </row>
    <row r="281" customFormat="false" ht="15" hidden="false" customHeight="false" outlineLevel="0" collapsed="false">
      <c r="A281" s="19" t="n">
        <v>262</v>
      </c>
      <c r="B281" s="20" t="n">
        <f aca="false">IF($A281&gt;$B$12,"",EDATE($B$9,($A281-1)*12/$B$8))</f>
        <v>54210</v>
      </c>
      <c r="C281" s="21" t="n">
        <f aca="false">IF($A281&gt;$B$12,"",G280)</f>
        <v>190128.660022074</v>
      </c>
      <c r="D281" s="21" t="n">
        <f aca="false">IF($A281&gt;$B$12,"",$B$14)</f>
        <v>2462.86880170557</v>
      </c>
      <c r="E281" s="21" t="n">
        <f aca="false">IF($A281&gt;$B$12,"",IPMT($B$13,$A281,$B$12,-$B$5))</f>
        <v>990.253437614984</v>
      </c>
      <c r="F281" s="21" t="n">
        <f aca="false">IF($A281&gt;$B$12,"",PPMT($B$13,$A281,$B$12,-$B$5))</f>
        <v>1472.61536409058</v>
      </c>
      <c r="G281" s="21" t="n">
        <f aca="false">IF($A281&gt;$B$12,"",C281-F281)</f>
        <v>188656.044657984</v>
      </c>
      <c r="H281" s="21" t="n">
        <f aca="false">IF($A281&gt;$B$12,"",SUM($E$20:E281))</f>
        <v>433927.670704842</v>
      </c>
    </row>
    <row r="282" customFormat="false" ht="15" hidden="false" customHeight="false" outlineLevel="0" collapsed="false">
      <c r="A282" s="16" t="n">
        <v>263</v>
      </c>
      <c r="B282" s="17" t="n">
        <f aca="false">IF($A282&gt;$B$12,"",EDATE($B$9,($A282-1)*12/$B$8))</f>
        <v>54240</v>
      </c>
      <c r="C282" s="18" t="n">
        <f aca="false">IF($A282&gt;$B$12,"",G281)</f>
        <v>188656.044657984</v>
      </c>
      <c r="D282" s="18" t="n">
        <f aca="false">IF($A282&gt;$B$12,"",$B$14)</f>
        <v>2462.86880170557</v>
      </c>
      <c r="E282" s="18" t="n">
        <f aca="false">IF($A282&gt;$B$12,"",IPMT($B$13,$A282,$B$12,-$B$5))</f>
        <v>982.583565927012</v>
      </c>
      <c r="F282" s="18" t="n">
        <f aca="false">IF($A282&gt;$B$12,"",PPMT($B$13,$A282,$B$12,-$B$5))</f>
        <v>1480.28523577855</v>
      </c>
      <c r="G282" s="18" t="n">
        <f aca="false">IF($A282&gt;$B$12,"",C282-F282)</f>
        <v>187175.759422205</v>
      </c>
      <c r="H282" s="18" t="n">
        <f aca="false">IF($A282&gt;$B$12,"",SUM($E$20:E282))</f>
        <v>434910.254270769</v>
      </c>
    </row>
    <row r="283" customFormat="false" ht="15" hidden="false" customHeight="false" outlineLevel="0" collapsed="false">
      <c r="A283" s="19" t="n">
        <v>264</v>
      </c>
      <c r="B283" s="20" t="n">
        <f aca="false">IF($A283&gt;$B$12,"",EDATE($B$9,($A283-1)*12/$B$8))</f>
        <v>54271</v>
      </c>
      <c r="C283" s="21" t="n">
        <f aca="false">IF($A283&gt;$B$12,"",G282)</f>
        <v>187175.759422205</v>
      </c>
      <c r="D283" s="21" t="n">
        <f aca="false">IF($A283&gt;$B$12,"",$B$14)</f>
        <v>2462.86880170557</v>
      </c>
      <c r="E283" s="21" t="n">
        <f aca="false">IF($A283&gt;$B$12,"",IPMT($B$13,$A283,$B$12,-$B$5))</f>
        <v>974.873746990665</v>
      </c>
      <c r="F283" s="21" t="n">
        <f aca="false">IF($A283&gt;$B$12,"",PPMT($B$13,$A283,$B$12,-$B$5))</f>
        <v>1487.9950547149</v>
      </c>
      <c r="G283" s="21" t="n">
        <f aca="false">IF($A283&gt;$B$12,"",C283-F283)</f>
        <v>185687.76436749</v>
      </c>
      <c r="H283" s="21" t="n">
        <f aca="false">IF($A283&gt;$B$12,"",SUM($E$20:E283))</f>
        <v>435885.128017759</v>
      </c>
    </row>
    <row r="284" customFormat="false" ht="15" hidden="false" customHeight="false" outlineLevel="0" collapsed="false">
      <c r="A284" s="16" t="n">
        <v>265</v>
      </c>
      <c r="B284" s="17" t="n">
        <f aca="false">IF($A284&gt;$B$12,"",EDATE($B$9,($A284-1)*12/$B$8))</f>
        <v>54302</v>
      </c>
      <c r="C284" s="18" t="n">
        <f aca="false">IF($A284&gt;$B$12,"",G283)</f>
        <v>185687.76436749</v>
      </c>
      <c r="D284" s="18" t="n">
        <f aca="false">IF($A284&gt;$B$12,"",$B$14)</f>
        <v>2462.86880170557</v>
      </c>
      <c r="E284" s="18" t="n">
        <f aca="false">IF($A284&gt;$B$12,"",IPMT($B$13,$A284,$B$12,-$B$5))</f>
        <v>967.123772747358</v>
      </c>
      <c r="F284" s="18" t="n">
        <f aca="false">IF($A284&gt;$B$12,"",PPMT($B$13,$A284,$B$12,-$B$5))</f>
        <v>1495.74502895821</v>
      </c>
      <c r="G284" s="18" t="n">
        <f aca="false">IF($A284&gt;$B$12,"",C284-F284)</f>
        <v>184192.019338532</v>
      </c>
      <c r="H284" s="18" t="n">
        <f aca="false">IF($A284&gt;$B$12,"",SUM($E$20:E284))</f>
        <v>436852.251790507</v>
      </c>
    </row>
    <row r="285" customFormat="false" ht="15" hidden="false" customHeight="false" outlineLevel="0" collapsed="false">
      <c r="A285" s="19" t="n">
        <v>266</v>
      </c>
      <c r="B285" s="20" t="n">
        <f aca="false">IF($A285&gt;$B$12,"",EDATE($B$9,($A285-1)*12/$B$8))</f>
        <v>54332</v>
      </c>
      <c r="C285" s="21" t="n">
        <f aca="false">IF($A285&gt;$B$12,"",G284)</f>
        <v>184192.019338532</v>
      </c>
      <c r="D285" s="21" t="n">
        <f aca="false">IF($A285&gt;$B$12,"",$B$14)</f>
        <v>2462.86880170557</v>
      </c>
      <c r="E285" s="21" t="n">
        <f aca="false">IF($A285&gt;$B$12,"",IPMT($B$13,$A285,$B$12,-$B$5))</f>
        <v>959.333434054867</v>
      </c>
      <c r="F285" s="21" t="n">
        <f aca="false">IF($A285&gt;$B$12,"",PPMT($B$13,$A285,$B$12,-$B$5))</f>
        <v>1503.5353676507</v>
      </c>
      <c r="G285" s="21" t="n">
        <f aca="false">IF($A285&gt;$B$12,"",C285-F285)</f>
        <v>182688.483970881</v>
      </c>
      <c r="H285" s="21" t="n">
        <f aca="false">IF($A285&gt;$B$12,"",SUM($E$20:E285))</f>
        <v>437811.585224561</v>
      </c>
    </row>
    <row r="286" customFormat="false" ht="15" hidden="false" customHeight="false" outlineLevel="0" collapsed="false">
      <c r="A286" s="16" t="n">
        <v>267</v>
      </c>
      <c r="B286" s="17" t="n">
        <f aca="false">IF($A286&gt;$B$12,"",EDATE($B$9,($A286-1)*12/$B$8))</f>
        <v>54363</v>
      </c>
      <c r="C286" s="18" t="n">
        <f aca="false">IF($A286&gt;$B$12,"",G285)</f>
        <v>182688.483970881</v>
      </c>
      <c r="D286" s="18" t="n">
        <f aca="false">IF($A286&gt;$B$12,"",$B$14)</f>
        <v>2462.86880170557</v>
      </c>
      <c r="E286" s="18" t="n">
        <f aca="false">IF($A286&gt;$B$12,"",IPMT($B$13,$A286,$B$12,-$B$5))</f>
        <v>951.502520681688</v>
      </c>
      <c r="F286" s="18" t="n">
        <f aca="false">IF($A286&gt;$B$12,"",PPMT($B$13,$A286,$B$12,-$B$5))</f>
        <v>1511.36628102388</v>
      </c>
      <c r="G286" s="18" t="n">
        <f aca="false">IF($A286&gt;$B$12,"",C286-F286)</f>
        <v>181177.117689857</v>
      </c>
      <c r="H286" s="18" t="n">
        <f aca="false">IF($A286&gt;$B$12,"",SUM($E$20:E286))</f>
        <v>438763.087745243</v>
      </c>
    </row>
    <row r="287" customFormat="false" ht="15" hidden="false" customHeight="false" outlineLevel="0" collapsed="false">
      <c r="A287" s="19" t="n">
        <v>268</v>
      </c>
      <c r="B287" s="20" t="n">
        <f aca="false">IF($A287&gt;$B$12,"",EDATE($B$9,($A287-1)*12/$B$8))</f>
        <v>54393</v>
      </c>
      <c r="C287" s="21" t="n">
        <f aca="false">IF($A287&gt;$B$12,"",G286)</f>
        <v>181177.117689857</v>
      </c>
      <c r="D287" s="21" t="n">
        <f aca="false">IF($A287&gt;$B$12,"",$B$14)</f>
        <v>2462.86880170557</v>
      </c>
      <c r="E287" s="21" t="n">
        <f aca="false">IF($A287&gt;$B$12,"",IPMT($B$13,$A287,$B$12,-$B$5))</f>
        <v>943.630821301354</v>
      </c>
      <c r="F287" s="21" t="n">
        <f aca="false">IF($A287&gt;$B$12,"",PPMT($B$13,$A287,$B$12,-$B$5))</f>
        <v>1519.23798040421</v>
      </c>
      <c r="G287" s="21" t="n">
        <f aca="false">IF($A287&gt;$B$12,"",C287-F287)</f>
        <v>179657.879709453</v>
      </c>
      <c r="H287" s="21" t="n">
        <f aca="false">IF($A287&gt;$B$12,"",SUM($E$20:E287))</f>
        <v>439706.718566544</v>
      </c>
    </row>
    <row r="288" customFormat="false" ht="15" hidden="false" customHeight="false" outlineLevel="0" collapsed="false">
      <c r="A288" s="16" t="n">
        <v>269</v>
      </c>
      <c r="B288" s="17" t="n">
        <f aca="false">IF($A288&gt;$B$12,"",EDATE($B$9,($A288-1)*12/$B$8))</f>
        <v>54424</v>
      </c>
      <c r="C288" s="18" t="n">
        <f aca="false">IF($A288&gt;$B$12,"",G287)</f>
        <v>179657.879709453</v>
      </c>
      <c r="D288" s="18" t="n">
        <f aca="false">IF($A288&gt;$B$12,"",$B$14)</f>
        <v>2462.86880170557</v>
      </c>
      <c r="E288" s="18" t="n">
        <f aca="false">IF($A288&gt;$B$12,"",IPMT($B$13,$A288,$B$12,-$B$5))</f>
        <v>935.718123486749</v>
      </c>
      <c r="F288" s="18" t="n">
        <f aca="false">IF($A288&gt;$B$12,"",PPMT($B$13,$A288,$B$12,-$B$5))</f>
        <v>1527.15067821882</v>
      </c>
      <c r="G288" s="18" t="n">
        <f aca="false">IF($A288&gt;$B$12,"",C288-F288)</f>
        <v>178130.729031234</v>
      </c>
      <c r="H288" s="18" t="n">
        <f aca="false">IF($A288&gt;$B$12,"",SUM($E$20:E288))</f>
        <v>440642.436690031</v>
      </c>
    </row>
    <row r="289" customFormat="false" ht="15" hidden="false" customHeight="false" outlineLevel="0" collapsed="false">
      <c r="A289" s="19" t="n">
        <v>270</v>
      </c>
      <c r="B289" s="20" t="n">
        <f aca="false">IF($A289&gt;$B$12,"",EDATE($B$9,($A289-1)*12/$B$8))</f>
        <v>54455</v>
      </c>
      <c r="C289" s="21" t="n">
        <f aca="false">IF($A289&gt;$B$12,"",G288)</f>
        <v>178130.729031234</v>
      </c>
      <c r="D289" s="21" t="n">
        <f aca="false">IF($A289&gt;$B$12,"",$B$14)</f>
        <v>2462.86880170557</v>
      </c>
      <c r="E289" s="21" t="n">
        <f aca="false">IF($A289&gt;$B$12,"",IPMT($B$13,$A289,$B$12,-$B$5))</f>
        <v>927.76421370436</v>
      </c>
      <c r="F289" s="21" t="n">
        <f aca="false">IF($A289&gt;$B$12,"",PPMT($B$13,$A289,$B$12,-$B$5))</f>
        <v>1535.10458800121</v>
      </c>
      <c r="G289" s="21" t="n">
        <f aca="false">IF($A289&gt;$B$12,"",C289-F289)</f>
        <v>176595.624443233</v>
      </c>
      <c r="H289" s="21" t="n">
        <f aca="false">IF($A289&gt;$B$12,"",SUM($E$20:E289))</f>
        <v>441570.200903736</v>
      </c>
    </row>
    <row r="290" customFormat="false" ht="15" hidden="false" customHeight="false" outlineLevel="0" collapsed="false">
      <c r="A290" s="16" t="n">
        <v>271</v>
      </c>
      <c r="B290" s="17" t="n">
        <f aca="false">IF($A290&gt;$B$12,"",EDATE($B$9,($A290-1)*12/$B$8))</f>
        <v>54483</v>
      </c>
      <c r="C290" s="18" t="n">
        <f aca="false">IF($A290&gt;$B$12,"",G289)</f>
        <v>176595.624443233</v>
      </c>
      <c r="D290" s="18" t="n">
        <f aca="false">IF($A290&gt;$B$12,"",$B$14)</f>
        <v>2462.86880170557</v>
      </c>
      <c r="E290" s="18" t="n">
        <f aca="false">IF($A290&gt;$B$12,"",IPMT($B$13,$A290,$B$12,-$B$5))</f>
        <v>919.76887730852</v>
      </c>
      <c r="F290" s="18" t="n">
        <f aca="false">IF($A290&gt;$B$12,"",PPMT($B$13,$A290,$B$12,-$B$5))</f>
        <v>1543.09992439705</v>
      </c>
      <c r="G290" s="18" t="n">
        <f aca="false">IF($A290&gt;$B$12,"",C290-F290)</f>
        <v>175052.524518836</v>
      </c>
      <c r="H290" s="18" t="n">
        <f aca="false">IF($A290&gt;$B$12,"",SUM($E$20:E290))</f>
        <v>442489.969781044</v>
      </c>
    </row>
    <row r="291" customFormat="false" ht="15" hidden="false" customHeight="false" outlineLevel="0" collapsed="false">
      <c r="A291" s="19" t="n">
        <v>272</v>
      </c>
      <c r="B291" s="20" t="n">
        <f aca="false">IF($A291&gt;$B$12,"",EDATE($B$9,($A291-1)*12/$B$8))</f>
        <v>54514</v>
      </c>
      <c r="C291" s="21" t="n">
        <f aca="false">IF($A291&gt;$B$12,"",G290)</f>
        <v>175052.524518836</v>
      </c>
      <c r="D291" s="21" t="n">
        <f aca="false">IF($A291&gt;$B$12,"",$B$14)</f>
        <v>2462.86880170557</v>
      </c>
      <c r="E291" s="21" t="n">
        <f aca="false">IF($A291&gt;$B$12,"",IPMT($B$13,$A291,$B$12,-$B$5))</f>
        <v>911.731898535619</v>
      </c>
      <c r="F291" s="21" t="n">
        <f aca="false">IF($A291&gt;$B$12,"",PPMT($B$13,$A291,$B$12,-$B$5))</f>
        <v>1551.13690316995</v>
      </c>
      <c r="G291" s="21" t="n">
        <f aca="false">IF($A291&gt;$B$12,"",C291-F291)</f>
        <v>173501.387615666</v>
      </c>
      <c r="H291" s="21" t="n">
        <f aca="false">IF($A291&gt;$B$12,"",SUM($E$20:E291))</f>
        <v>443401.70167958</v>
      </c>
    </row>
    <row r="292" customFormat="false" ht="15" hidden="false" customHeight="false" outlineLevel="0" collapsed="false">
      <c r="A292" s="16" t="n">
        <v>273</v>
      </c>
      <c r="B292" s="17" t="n">
        <f aca="false">IF($A292&gt;$B$12,"",EDATE($B$9,($A292-1)*12/$B$8))</f>
        <v>54544</v>
      </c>
      <c r="C292" s="18" t="n">
        <f aca="false">IF($A292&gt;$B$12,"",G291)</f>
        <v>173501.387615666</v>
      </c>
      <c r="D292" s="18" t="n">
        <f aca="false">IF($A292&gt;$B$12,"",$B$14)</f>
        <v>2462.86880170557</v>
      </c>
      <c r="E292" s="18" t="n">
        <f aca="false">IF($A292&gt;$B$12,"",IPMT($B$13,$A292,$B$12,-$B$5))</f>
        <v>903.653060498276</v>
      </c>
      <c r="F292" s="18" t="n">
        <f aca="false">IF($A292&gt;$B$12,"",PPMT($B$13,$A292,$B$12,-$B$5))</f>
        <v>1559.21574120729</v>
      </c>
      <c r="G292" s="18" t="n">
        <f aca="false">IF($A292&gt;$B$12,"",C292-F292)</f>
        <v>171942.171874459</v>
      </c>
      <c r="H292" s="18" t="n">
        <f aca="false">IF($A292&gt;$B$12,"",SUM($E$20:E292))</f>
        <v>444305.354740078</v>
      </c>
    </row>
    <row r="293" customFormat="false" ht="15" hidden="false" customHeight="false" outlineLevel="0" collapsed="false">
      <c r="A293" s="19" t="n">
        <v>274</v>
      </c>
      <c r="B293" s="20" t="n">
        <f aca="false">IF($A293&gt;$B$12,"",EDATE($B$9,($A293-1)*12/$B$8))</f>
        <v>54575</v>
      </c>
      <c r="C293" s="21" t="n">
        <f aca="false">IF($A293&gt;$B$12,"",G292)</f>
        <v>171942.171874459</v>
      </c>
      <c r="D293" s="21" t="n">
        <f aca="false">IF($A293&gt;$B$12,"",$B$14)</f>
        <v>2462.86880170557</v>
      </c>
      <c r="E293" s="21" t="n">
        <f aca="false">IF($A293&gt;$B$12,"",IPMT($B$13,$A293,$B$12,-$B$5))</f>
        <v>895.532145179488</v>
      </c>
      <c r="F293" s="21" t="n">
        <f aca="false">IF($A293&gt;$B$12,"",PPMT($B$13,$A293,$B$12,-$B$5))</f>
        <v>1567.33665652608</v>
      </c>
      <c r="G293" s="21" t="n">
        <f aca="false">IF($A293&gt;$B$12,"",C293-F293)</f>
        <v>170374.835217933</v>
      </c>
      <c r="H293" s="21" t="n">
        <f aca="false">IF($A293&gt;$B$12,"",SUM($E$20:E293))</f>
        <v>445200.886885258</v>
      </c>
    </row>
    <row r="294" customFormat="false" ht="15" hidden="false" customHeight="false" outlineLevel="0" collapsed="false">
      <c r="A294" s="16" t="n">
        <v>275</v>
      </c>
      <c r="B294" s="17" t="n">
        <f aca="false">IF($A294&gt;$B$12,"",EDATE($B$9,($A294-1)*12/$B$8))</f>
        <v>54605</v>
      </c>
      <c r="C294" s="18" t="n">
        <f aca="false">IF($A294&gt;$B$12,"",G293)</f>
        <v>170374.835217933</v>
      </c>
      <c r="D294" s="18" t="n">
        <f aca="false">IF($A294&gt;$B$12,"",$B$14)</f>
        <v>2462.86880170557</v>
      </c>
      <c r="E294" s="18" t="n">
        <f aca="false">IF($A294&gt;$B$12,"",IPMT($B$13,$A294,$B$12,-$B$5))</f>
        <v>887.368933426748</v>
      </c>
      <c r="F294" s="18" t="n">
        <f aca="false">IF($A294&gt;$B$12,"",PPMT($B$13,$A294,$B$12,-$B$5))</f>
        <v>1575.49986827882</v>
      </c>
      <c r="G294" s="18" t="n">
        <f aca="false">IF($A294&gt;$B$12,"",C294-F294)</f>
        <v>168799.335349654</v>
      </c>
      <c r="H294" s="18" t="n">
        <f aca="false">IF($A294&gt;$B$12,"",SUM($E$20:E294))</f>
        <v>446088.255818684</v>
      </c>
    </row>
    <row r="295" customFormat="false" ht="15" hidden="false" customHeight="false" outlineLevel="0" collapsed="false">
      <c r="A295" s="19" t="n">
        <v>276</v>
      </c>
      <c r="B295" s="20" t="n">
        <f aca="false">IF($A295&gt;$B$12,"",EDATE($B$9,($A295-1)*12/$B$8))</f>
        <v>54636</v>
      </c>
      <c r="C295" s="21" t="n">
        <f aca="false">IF($A295&gt;$B$12,"",G294)</f>
        <v>168799.335349654</v>
      </c>
      <c r="D295" s="21" t="n">
        <f aca="false">IF($A295&gt;$B$12,"",$B$14)</f>
        <v>2462.86880170557</v>
      </c>
      <c r="E295" s="21" t="n">
        <f aca="false">IF($A295&gt;$B$12,"",IPMT($B$13,$A295,$B$12,-$B$5))</f>
        <v>879.16320494613</v>
      </c>
      <c r="F295" s="21" t="n">
        <f aca="false">IF($A295&gt;$B$12,"",PPMT($B$13,$A295,$B$12,-$B$5))</f>
        <v>1583.70559675944</v>
      </c>
      <c r="G295" s="21" t="n">
        <f aca="false">IF($A295&gt;$B$12,"",C295-F295)</f>
        <v>167215.629752894</v>
      </c>
      <c r="H295" s="21" t="n">
        <f aca="false">IF($A295&gt;$B$12,"",SUM($E$20:E295))</f>
        <v>446967.41902363</v>
      </c>
    </row>
    <row r="296" customFormat="false" ht="15" hidden="false" customHeight="false" outlineLevel="0" collapsed="false">
      <c r="A296" s="16" t="n">
        <v>277</v>
      </c>
      <c r="B296" s="17" t="n">
        <f aca="false">IF($A296&gt;$B$12,"",EDATE($B$9,($A296-1)*12/$B$8))</f>
        <v>54667</v>
      </c>
      <c r="C296" s="18" t="n">
        <f aca="false">IF($A296&gt;$B$12,"",G295)</f>
        <v>167215.629752894</v>
      </c>
      <c r="D296" s="18" t="n">
        <f aca="false">IF($A296&gt;$B$12,"",$B$14)</f>
        <v>2462.86880170557</v>
      </c>
      <c r="E296" s="18" t="n">
        <f aca="false">IF($A296&gt;$B$12,"",IPMT($B$13,$A296,$B$12,-$B$5))</f>
        <v>870.914738296341</v>
      </c>
      <c r="F296" s="18" t="n">
        <f aca="false">IF($A296&gt;$B$12,"",PPMT($B$13,$A296,$B$12,-$B$5))</f>
        <v>1591.95406340923</v>
      </c>
      <c r="G296" s="18" t="n">
        <f aca="false">IF($A296&gt;$B$12,"",C296-F296)</f>
        <v>165623.675689485</v>
      </c>
      <c r="H296" s="18" t="n">
        <f aca="false">IF($A296&gt;$B$12,"",SUM($E$20:E296))</f>
        <v>447838.333761927</v>
      </c>
    </row>
    <row r="297" customFormat="false" ht="15" hidden="false" customHeight="false" outlineLevel="0" collapsed="false">
      <c r="A297" s="19" t="n">
        <v>278</v>
      </c>
      <c r="B297" s="20" t="n">
        <f aca="false">IF($A297&gt;$B$12,"",EDATE($B$9,($A297-1)*12/$B$8))</f>
        <v>54697</v>
      </c>
      <c r="C297" s="21" t="n">
        <f aca="false">IF($A297&gt;$B$12,"",G296)</f>
        <v>165623.675689485</v>
      </c>
      <c r="D297" s="21" t="n">
        <f aca="false">IF($A297&gt;$B$12,"",$B$14)</f>
        <v>2462.86880170557</v>
      </c>
      <c r="E297" s="21" t="n">
        <f aca="false">IF($A297&gt;$B$12,"",IPMT($B$13,$A297,$B$12,-$B$5))</f>
        <v>862.623310882751</v>
      </c>
      <c r="F297" s="21" t="n">
        <f aca="false">IF($A297&gt;$B$12,"",PPMT($B$13,$A297,$B$12,-$B$5))</f>
        <v>1600.24549082282</v>
      </c>
      <c r="G297" s="21" t="n">
        <f aca="false">IF($A297&gt;$B$12,"",C297-F297)</f>
        <v>164023.430198662</v>
      </c>
      <c r="H297" s="21" t="n">
        <f aca="false">IF($A297&gt;$B$12,"",SUM($E$20:E297))</f>
        <v>448700.957072809</v>
      </c>
    </row>
    <row r="298" customFormat="false" ht="15" hidden="false" customHeight="false" outlineLevel="0" collapsed="false">
      <c r="A298" s="16" t="n">
        <v>279</v>
      </c>
      <c r="B298" s="17" t="n">
        <f aca="false">IF($A298&gt;$B$12,"",EDATE($B$9,($A298-1)*12/$B$8))</f>
        <v>54728</v>
      </c>
      <c r="C298" s="18" t="n">
        <f aca="false">IF($A298&gt;$B$12,"",G297)</f>
        <v>164023.430198662</v>
      </c>
      <c r="D298" s="18" t="n">
        <f aca="false">IF($A298&gt;$B$12,"",$B$14)</f>
        <v>2462.86880170557</v>
      </c>
      <c r="E298" s="18" t="n">
        <f aca="false">IF($A298&gt;$B$12,"",IPMT($B$13,$A298,$B$12,-$B$5))</f>
        <v>854.288698951383</v>
      </c>
      <c r="F298" s="18" t="n">
        <f aca="false">IF($A298&gt;$B$12,"",PPMT($B$13,$A298,$B$12,-$B$5))</f>
        <v>1608.58010275418</v>
      </c>
      <c r="G298" s="18" t="n">
        <f aca="false">IF($A298&gt;$B$12,"",C298-F298)</f>
        <v>162414.850095908</v>
      </c>
      <c r="H298" s="18" t="n">
        <f aca="false">IF($A298&gt;$B$12,"",SUM($E$20:E298))</f>
        <v>449555.245771761</v>
      </c>
    </row>
    <row r="299" customFormat="false" ht="15" hidden="false" customHeight="false" outlineLevel="0" collapsed="false">
      <c r="A299" s="19" t="n">
        <v>280</v>
      </c>
      <c r="B299" s="20" t="n">
        <f aca="false">IF($A299&gt;$B$12,"",EDATE($B$9,($A299-1)*12/$B$8))</f>
        <v>54758</v>
      </c>
      <c r="C299" s="21" t="n">
        <f aca="false">IF($A299&gt;$B$12,"",G298)</f>
        <v>162414.850095908</v>
      </c>
      <c r="D299" s="21" t="n">
        <f aca="false">IF($A299&gt;$B$12,"",$B$14)</f>
        <v>2462.86880170557</v>
      </c>
      <c r="E299" s="21" t="n">
        <f aca="false">IF($A299&gt;$B$12,"",IPMT($B$13,$A299,$B$12,-$B$5))</f>
        <v>845.910677582871</v>
      </c>
      <c r="F299" s="21" t="n">
        <f aca="false">IF($A299&gt;$B$12,"",PPMT($B$13,$A299,$B$12,-$B$5))</f>
        <v>1616.9581241227</v>
      </c>
      <c r="G299" s="21" t="n">
        <f aca="false">IF($A299&gt;$B$12,"",C299-F299)</f>
        <v>160797.891971786</v>
      </c>
      <c r="H299" s="21" t="n">
        <f aca="false">IF($A299&gt;$B$12,"",SUM($E$20:E299))</f>
        <v>450401.156449344</v>
      </c>
    </row>
    <row r="300" customFormat="false" ht="15" hidden="false" customHeight="false" outlineLevel="0" collapsed="false">
      <c r="A300" s="16" t="n">
        <v>281</v>
      </c>
      <c r="B300" s="17" t="n">
        <f aca="false">IF($A300&gt;$B$12,"",EDATE($B$9,($A300-1)*12/$B$8))</f>
        <v>54789</v>
      </c>
      <c r="C300" s="18" t="n">
        <f aca="false">IF($A300&gt;$B$12,"",G299)</f>
        <v>160797.891971786</v>
      </c>
      <c r="D300" s="18" t="n">
        <f aca="false">IF($A300&gt;$B$12,"",$B$14)</f>
        <v>2462.86880170557</v>
      </c>
      <c r="E300" s="18" t="n">
        <f aca="false">IF($A300&gt;$B$12,"",IPMT($B$13,$A300,$B$12,-$B$5))</f>
        <v>837.489020686399</v>
      </c>
      <c r="F300" s="18" t="n">
        <f aca="false">IF($A300&gt;$B$12,"",PPMT($B$13,$A300,$B$12,-$B$5))</f>
        <v>1625.37978101917</v>
      </c>
      <c r="G300" s="18" t="n">
        <f aca="false">IF($A300&gt;$B$12,"",C300-F300)</f>
        <v>159172.512190766</v>
      </c>
      <c r="H300" s="18" t="n">
        <f aca="false">IF($A300&gt;$B$12,"",SUM($E$20:E300))</f>
        <v>451238.64547003</v>
      </c>
    </row>
    <row r="301" customFormat="false" ht="15" hidden="false" customHeight="false" outlineLevel="0" collapsed="false">
      <c r="A301" s="19" t="n">
        <v>282</v>
      </c>
      <c r="B301" s="20" t="n">
        <f aca="false">IF($A301&gt;$B$12,"",EDATE($B$9,($A301-1)*12/$B$8))</f>
        <v>54820</v>
      </c>
      <c r="C301" s="21" t="n">
        <f aca="false">IF($A301&gt;$B$12,"",G300)</f>
        <v>159172.512190766</v>
      </c>
      <c r="D301" s="21" t="n">
        <f aca="false">IF($A301&gt;$B$12,"",$B$14)</f>
        <v>2462.86880170557</v>
      </c>
      <c r="E301" s="21" t="n">
        <f aca="false">IF($A301&gt;$B$12,"",IPMT($B$13,$A301,$B$12,-$B$5))</f>
        <v>829.023500993591</v>
      </c>
      <c r="F301" s="21" t="n">
        <f aca="false">IF($A301&gt;$B$12,"",PPMT($B$13,$A301,$B$12,-$B$5))</f>
        <v>1633.84530071198</v>
      </c>
      <c r="G301" s="21" t="n">
        <f aca="false">IF($A301&gt;$B$12,"",C301-F301)</f>
        <v>157538.666890054</v>
      </c>
      <c r="H301" s="21" t="n">
        <f aca="false">IF($A301&gt;$B$12,"",SUM($E$20:E301))</f>
        <v>452067.668971024</v>
      </c>
    </row>
    <row r="302" customFormat="false" ht="15" hidden="false" customHeight="false" outlineLevel="0" collapsed="false">
      <c r="A302" s="16" t="n">
        <v>283</v>
      </c>
      <c r="B302" s="17" t="n">
        <f aca="false">IF($A302&gt;$B$12,"",EDATE($B$9,($A302-1)*12/$B$8))</f>
        <v>54848</v>
      </c>
      <c r="C302" s="18" t="n">
        <f aca="false">IF($A302&gt;$B$12,"",G301)</f>
        <v>157538.666890054</v>
      </c>
      <c r="D302" s="18" t="n">
        <f aca="false">IF($A302&gt;$B$12,"",$B$14)</f>
        <v>2462.86880170557</v>
      </c>
      <c r="E302" s="18" t="n">
        <f aca="false">IF($A302&gt;$B$12,"",IPMT($B$13,$A302,$B$12,-$B$5))</f>
        <v>820.513890052383</v>
      </c>
      <c r="F302" s="18" t="n">
        <f aca="false">IF($A302&gt;$B$12,"",PPMT($B$13,$A302,$B$12,-$B$5))</f>
        <v>1642.35491165318</v>
      </c>
      <c r="G302" s="18" t="n">
        <f aca="false">IF($A302&gt;$B$12,"",C302-F302)</f>
        <v>155896.311978401</v>
      </c>
      <c r="H302" s="18" t="n">
        <f aca="false">IF($A302&gt;$B$12,"",SUM($E$20:E302))</f>
        <v>452888.182861076</v>
      </c>
    </row>
    <row r="303" customFormat="false" ht="15" hidden="false" customHeight="false" outlineLevel="0" collapsed="false">
      <c r="A303" s="19" t="n">
        <v>284</v>
      </c>
      <c r="B303" s="20" t="n">
        <f aca="false">IF($A303&gt;$B$12,"",EDATE($B$9,($A303-1)*12/$B$8))</f>
        <v>54879</v>
      </c>
      <c r="C303" s="21" t="n">
        <f aca="false">IF($A303&gt;$B$12,"",G302)</f>
        <v>155896.311978401</v>
      </c>
      <c r="D303" s="21" t="n">
        <f aca="false">IF($A303&gt;$B$12,"",$B$14)</f>
        <v>2462.86880170557</v>
      </c>
      <c r="E303" s="21" t="n">
        <f aca="false">IF($A303&gt;$B$12,"",IPMT($B$13,$A303,$B$12,-$B$5))</f>
        <v>811.959958220855</v>
      </c>
      <c r="F303" s="21" t="n">
        <f aca="false">IF($A303&gt;$B$12,"",PPMT($B$13,$A303,$B$12,-$B$5))</f>
        <v>1650.90884348471</v>
      </c>
      <c r="G303" s="21" t="n">
        <f aca="false">IF($A303&gt;$B$12,"",C303-F303)</f>
        <v>154245.403134917</v>
      </c>
      <c r="H303" s="21" t="n">
        <f aca="false">IF($A303&gt;$B$12,"",SUM($E$20:E303))</f>
        <v>453700.142819297</v>
      </c>
    </row>
    <row r="304" customFormat="false" ht="15" hidden="false" customHeight="false" outlineLevel="0" collapsed="false">
      <c r="A304" s="16" t="n">
        <v>285</v>
      </c>
      <c r="B304" s="17" t="n">
        <f aca="false">IF($A304&gt;$B$12,"",EDATE($B$9,($A304-1)*12/$B$8))</f>
        <v>54909</v>
      </c>
      <c r="C304" s="18" t="n">
        <f aca="false">IF($A304&gt;$B$12,"",G303)</f>
        <v>154245.403134917</v>
      </c>
      <c r="D304" s="18" t="n">
        <f aca="false">IF($A304&gt;$B$12,"",$B$14)</f>
        <v>2462.86880170557</v>
      </c>
      <c r="E304" s="18" t="n">
        <f aca="false">IF($A304&gt;$B$12,"",IPMT($B$13,$A304,$B$12,-$B$5))</f>
        <v>803.361474661041</v>
      </c>
      <c r="F304" s="18" t="n">
        <f aca="false">IF($A304&gt;$B$12,"",PPMT($B$13,$A304,$B$12,-$B$5))</f>
        <v>1659.50732704453</v>
      </c>
      <c r="G304" s="18" t="n">
        <f aca="false">IF($A304&gt;$B$12,"",C304-F304)</f>
        <v>152585.895807872</v>
      </c>
      <c r="H304" s="18" t="n">
        <f aca="false">IF($A304&gt;$B$12,"",SUM($E$20:E304))</f>
        <v>454503.504293958</v>
      </c>
    </row>
    <row r="305" customFormat="false" ht="15" hidden="false" customHeight="false" outlineLevel="0" collapsed="false">
      <c r="A305" s="19" t="n">
        <v>286</v>
      </c>
      <c r="B305" s="20" t="n">
        <f aca="false">IF($A305&gt;$B$12,"",EDATE($B$9,($A305-1)*12/$B$8))</f>
        <v>54940</v>
      </c>
      <c r="C305" s="21" t="n">
        <f aca="false">IF($A305&gt;$B$12,"",G304)</f>
        <v>152585.895807872</v>
      </c>
      <c r="D305" s="21" t="n">
        <f aca="false">IF($A305&gt;$B$12,"",$B$14)</f>
        <v>2462.86880170557</v>
      </c>
      <c r="E305" s="21" t="n">
        <f aca="false">IF($A305&gt;$B$12,"",IPMT($B$13,$A305,$B$12,-$B$5))</f>
        <v>794.718207332683</v>
      </c>
      <c r="F305" s="21" t="n">
        <f aca="false">IF($A305&gt;$B$12,"",PPMT($B$13,$A305,$B$12,-$B$5))</f>
        <v>1668.15059437288</v>
      </c>
      <c r="G305" s="21" t="n">
        <f aca="false">IF($A305&gt;$B$12,"",C305-F305)</f>
        <v>150917.745213499</v>
      </c>
      <c r="H305" s="21" t="n">
        <f aca="false">IF($A305&gt;$B$12,"",SUM($E$20:E305))</f>
        <v>455298.222501291</v>
      </c>
    </row>
    <row r="306" customFormat="false" ht="15" hidden="false" customHeight="false" outlineLevel="0" collapsed="false">
      <c r="A306" s="16" t="n">
        <v>287</v>
      </c>
      <c r="B306" s="17" t="n">
        <f aca="false">IF($A306&gt;$B$12,"",EDATE($B$9,($A306-1)*12/$B$8))</f>
        <v>54970</v>
      </c>
      <c r="C306" s="18" t="n">
        <f aca="false">IF($A306&gt;$B$12,"",G305)</f>
        <v>150917.745213499</v>
      </c>
      <c r="D306" s="18" t="n">
        <f aca="false">IF($A306&gt;$B$12,"",$B$14)</f>
        <v>2462.86880170557</v>
      </c>
      <c r="E306" s="18" t="n">
        <f aca="false">IF($A306&gt;$B$12,"",IPMT($B$13,$A306,$B$12,-$B$5))</f>
        <v>786.029922986991</v>
      </c>
      <c r="F306" s="18" t="n">
        <f aca="false">IF($A306&gt;$B$12,"",PPMT($B$13,$A306,$B$12,-$B$5))</f>
        <v>1676.83887871858</v>
      </c>
      <c r="G306" s="18" t="n">
        <f aca="false">IF($A306&gt;$B$12,"",C306-F306)</f>
        <v>149240.906334781</v>
      </c>
      <c r="H306" s="18" t="n">
        <f aca="false">IF($A306&gt;$B$12,"",SUM($E$20:E306))</f>
        <v>456084.252424278</v>
      </c>
    </row>
    <row r="307" customFormat="false" ht="15" hidden="false" customHeight="false" outlineLevel="0" collapsed="false">
      <c r="A307" s="19" t="n">
        <v>288</v>
      </c>
      <c r="B307" s="20" t="n">
        <f aca="false">IF($A307&gt;$B$12,"",EDATE($B$9,($A307-1)*12/$B$8))</f>
        <v>55001</v>
      </c>
      <c r="C307" s="21" t="n">
        <f aca="false">IF($A307&gt;$B$12,"",G306)</f>
        <v>149240.906334781</v>
      </c>
      <c r="D307" s="21" t="n">
        <f aca="false">IF($A307&gt;$B$12,"",$B$14)</f>
        <v>2462.86880170557</v>
      </c>
      <c r="E307" s="21" t="n">
        <f aca="false">IF($A307&gt;$B$12,"",IPMT($B$13,$A307,$B$12,-$B$5))</f>
        <v>777.296387160332</v>
      </c>
      <c r="F307" s="21" t="n">
        <f aca="false">IF($A307&gt;$B$12,"",PPMT($B$13,$A307,$B$12,-$B$5))</f>
        <v>1685.57241454523</v>
      </c>
      <c r="G307" s="21" t="n">
        <f aca="false">IF($A307&gt;$B$12,"",C307-F307)</f>
        <v>147555.333920235</v>
      </c>
      <c r="H307" s="21" t="n">
        <f aca="false">IF($A307&gt;$B$12,"",SUM($E$20:E307))</f>
        <v>456861.548811438</v>
      </c>
    </row>
    <row r="308" customFormat="false" ht="15" hidden="false" customHeight="false" outlineLevel="0" collapsed="false">
      <c r="A308" s="16" t="n">
        <v>289</v>
      </c>
      <c r="B308" s="17" t="n">
        <f aca="false">IF($A308&gt;$B$12,"",EDATE($B$9,($A308-1)*12/$B$8))</f>
        <v>55032</v>
      </c>
      <c r="C308" s="18" t="n">
        <f aca="false">IF($A308&gt;$B$12,"",G307)</f>
        <v>147555.333920235</v>
      </c>
      <c r="D308" s="18" t="n">
        <f aca="false">IF($A308&gt;$B$12,"",$B$14)</f>
        <v>2462.86880170557</v>
      </c>
      <c r="E308" s="18" t="n">
        <f aca="false">IF($A308&gt;$B$12,"",IPMT($B$13,$A308,$B$12,-$B$5))</f>
        <v>768.517364167909</v>
      </c>
      <c r="F308" s="18" t="n">
        <f aca="false">IF($A308&gt;$B$12,"",PPMT($B$13,$A308,$B$12,-$B$5))</f>
        <v>1694.35143753766</v>
      </c>
      <c r="G308" s="18" t="n">
        <f aca="false">IF($A308&gt;$B$12,"",C308-F308)</f>
        <v>145860.982482698</v>
      </c>
      <c r="H308" s="18" t="n">
        <f aca="false">IF($A308&gt;$B$12,"",SUM($E$20:E308))</f>
        <v>457630.066175606</v>
      </c>
    </row>
    <row r="309" customFormat="false" ht="15" hidden="false" customHeight="false" outlineLevel="0" collapsed="false">
      <c r="A309" s="19" t="n">
        <v>290</v>
      </c>
      <c r="B309" s="20" t="n">
        <f aca="false">IF($A309&gt;$B$12,"",EDATE($B$9,($A309-1)*12/$B$8))</f>
        <v>55062</v>
      </c>
      <c r="C309" s="21" t="n">
        <f aca="false">IF($A309&gt;$B$12,"",G308)</f>
        <v>145860.982482698</v>
      </c>
      <c r="D309" s="21" t="n">
        <f aca="false">IF($A309&gt;$B$12,"",$B$14)</f>
        <v>2462.86880170557</v>
      </c>
      <c r="E309" s="21" t="n">
        <f aca="false">IF($A309&gt;$B$12,"",IPMT($B$13,$A309,$B$12,-$B$5))</f>
        <v>759.6926170974</v>
      </c>
      <c r="F309" s="21" t="n">
        <f aca="false">IF($A309&gt;$B$12,"",PPMT($B$13,$A309,$B$12,-$B$5))</f>
        <v>1703.17618460817</v>
      </c>
      <c r="G309" s="21" t="n">
        <f aca="false">IF($A309&gt;$B$12,"",C309-F309)</f>
        <v>144157.806298089</v>
      </c>
      <c r="H309" s="21" t="n">
        <f aca="false">IF($A309&gt;$B$12,"",SUM($E$20:E309))</f>
        <v>458389.758792703</v>
      </c>
    </row>
    <row r="310" customFormat="false" ht="15" hidden="false" customHeight="false" outlineLevel="0" collapsed="false">
      <c r="A310" s="16" t="n">
        <v>291</v>
      </c>
      <c r="B310" s="17" t="n">
        <f aca="false">IF($A310&gt;$B$12,"",EDATE($B$9,($A310-1)*12/$B$8))</f>
        <v>55093</v>
      </c>
      <c r="C310" s="18" t="n">
        <f aca="false">IF($A310&gt;$B$12,"",G309)</f>
        <v>144157.806298089</v>
      </c>
      <c r="D310" s="18" t="n">
        <f aca="false">IF($A310&gt;$B$12,"",$B$14)</f>
        <v>2462.86880170557</v>
      </c>
      <c r="E310" s="18" t="n">
        <f aca="false">IF($A310&gt;$B$12,"",IPMT($B$13,$A310,$B$12,-$B$5))</f>
        <v>750.821907802568</v>
      </c>
      <c r="F310" s="18" t="n">
        <f aca="false">IF($A310&gt;$B$12,"",PPMT($B$13,$A310,$B$12,-$B$5))</f>
        <v>1712.046893903</v>
      </c>
      <c r="G310" s="18" t="n">
        <f aca="false">IF($A310&gt;$B$12,"",C310-F310)</f>
        <v>142445.759404186</v>
      </c>
      <c r="H310" s="18" t="n">
        <f aca="false">IF($A310&gt;$B$12,"",SUM($E$20:E310))</f>
        <v>459140.580700506</v>
      </c>
    </row>
    <row r="311" customFormat="false" ht="15" hidden="false" customHeight="false" outlineLevel="0" collapsed="false">
      <c r="A311" s="19" t="n">
        <v>292</v>
      </c>
      <c r="B311" s="20" t="n">
        <f aca="false">IF($A311&gt;$B$12,"",EDATE($B$9,($A311-1)*12/$B$8))</f>
        <v>55123</v>
      </c>
      <c r="C311" s="21" t="n">
        <f aca="false">IF($A311&gt;$B$12,"",G310)</f>
        <v>142445.759404186</v>
      </c>
      <c r="D311" s="21" t="n">
        <f aca="false">IF($A311&gt;$B$12,"",$B$14)</f>
        <v>2462.86880170557</v>
      </c>
      <c r="E311" s="21" t="n">
        <f aca="false">IF($A311&gt;$B$12,"",IPMT($B$13,$A311,$B$12,-$B$5))</f>
        <v>741.904996896822</v>
      </c>
      <c r="F311" s="21" t="n">
        <f aca="false">IF($A311&gt;$B$12,"",PPMT($B$13,$A311,$B$12,-$B$5))</f>
        <v>1720.96380480874</v>
      </c>
      <c r="G311" s="21" t="n">
        <f aca="false">IF($A311&gt;$B$12,"",C311-F311)</f>
        <v>140724.795599378</v>
      </c>
      <c r="H311" s="21" t="n">
        <f aca="false">IF($A311&gt;$B$12,"",SUM($E$20:E311))</f>
        <v>459882.485697403</v>
      </c>
    </row>
    <row r="312" customFormat="false" ht="15" hidden="false" customHeight="false" outlineLevel="0" collapsed="false">
      <c r="A312" s="16" t="n">
        <v>293</v>
      </c>
      <c r="B312" s="17" t="n">
        <f aca="false">IF($A312&gt;$B$12,"",EDATE($B$9,($A312-1)*12/$B$8))</f>
        <v>55154</v>
      </c>
      <c r="C312" s="18" t="n">
        <f aca="false">IF($A312&gt;$B$12,"",G311)</f>
        <v>140724.795599378</v>
      </c>
      <c r="D312" s="18" t="n">
        <f aca="false">IF($A312&gt;$B$12,"",$B$14)</f>
        <v>2462.86880170557</v>
      </c>
      <c r="E312" s="18" t="n">
        <f aca="false">IF($A312&gt;$B$12,"",IPMT($B$13,$A312,$B$12,-$B$5))</f>
        <v>732.941643746775</v>
      </c>
      <c r="F312" s="18" t="n">
        <f aca="false">IF($A312&gt;$B$12,"",PPMT($B$13,$A312,$B$12,-$B$5))</f>
        <v>1729.92715795879</v>
      </c>
      <c r="G312" s="18" t="n">
        <f aca="false">IF($A312&gt;$B$12,"",C312-F312)</f>
        <v>138994.868441419</v>
      </c>
      <c r="H312" s="18" t="n">
        <f aca="false">IF($A312&gt;$B$12,"",SUM($E$20:E312))</f>
        <v>460615.42734115</v>
      </c>
    </row>
    <row r="313" customFormat="false" ht="15" hidden="false" customHeight="false" outlineLevel="0" collapsed="false">
      <c r="A313" s="19" t="n">
        <v>294</v>
      </c>
      <c r="B313" s="20" t="n">
        <f aca="false">IF($A313&gt;$B$12,"",EDATE($B$9,($A313-1)*12/$B$8))</f>
        <v>55185</v>
      </c>
      <c r="C313" s="21" t="n">
        <f aca="false">IF($A313&gt;$B$12,"",G312)</f>
        <v>138994.868441419</v>
      </c>
      <c r="D313" s="21" t="n">
        <f aca="false">IF($A313&gt;$B$12,"",$B$14)</f>
        <v>2462.86880170557</v>
      </c>
      <c r="E313" s="21" t="n">
        <f aca="false">IF($A313&gt;$B$12,"",IPMT($B$13,$A313,$B$12,-$B$5))</f>
        <v>723.931606465742</v>
      </c>
      <c r="F313" s="21" t="n">
        <f aca="false">IF($A313&gt;$B$12,"",PPMT($B$13,$A313,$B$12,-$B$5))</f>
        <v>1738.93719523982</v>
      </c>
      <c r="G313" s="21" t="n">
        <f aca="false">IF($A313&gt;$B$12,"",C313-F313)</f>
        <v>137255.931246179</v>
      </c>
      <c r="H313" s="21" t="n">
        <f aca="false">IF($A313&gt;$B$12,"",SUM($E$20:E313))</f>
        <v>461339.358947615</v>
      </c>
    </row>
    <row r="314" customFormat="false" ht="15" hidden="false" customHeight="false" outlineLevel="0" collapsed="false">
      <c r="A314" s="16" t="n">
        <v>295</v>
      </c>
      <c r="B314" s="17" t="n">
        <f aca="false">IF($A314&gt;$B$12,"",EDATE($B$9,($A314-1)*12/$B$8))</f>
        <v>55213</v>
      </c>
      <c r="C314" s="18" t="n">
        <f aca="false">IF($A314&gt;$B$12,"",G313)</f>
        <v>137255.931246179</v>
      </c>
      <c r="D314" s="18" t="n">
        <f aca="false">IF($A314&gt;$B$12,"",$B$14)</f>
        <v>2462.86880170557</v>
      </c>
      <c r="E314" s="18" t="n">
        <f aca="false">IF($A314&gt;$B$12,"",IPMT($B$13,$A314,$B$12,-$B$5))</f>
        <v>714.874641907201</v>
      </c>
      <c r="F314" s="18" t="n">
        <f aca="false">IF($A314&gt;$B$12,"",PPMT($B$13,$A314,$B$12,-$B$5))</f>
        <v>1747.99415979836</v>
      </c>
      <c r="G314" s="18" t="n">
        <f aca="false">IF($A314&gt;$B$12,"",C314-F314)</f>
        <v>135507.937086381</v>
      </c>
      <c r="H314" s="18" t="n">
        <f aca="false">IF($A314&gt;$B$12,"",SUM($E$20:E314))</f>
        <v>462054.233589522</v>
      </c>
    </row>
    <row r="315" customFormat="false" ht="15" hidden="false" customHeight="false" outlineLevel="0" collapsed="false">
      <c r="A315" s="19" t="n">
        <v>296</v>
      </c>
      <c r="B315" s="20" t="n">
        <f aca="false">IF($A315&gt;$B$12,"",EDATE($B$9,($A315-1)*12/$B$8))</f>
        <v>55244</v>
      </c>
      <c r="C315" s="21" t="n">
        <f aca="false">IF($A315&gt;$B$12,"",G314)</f>
        <v>135507.937086381</v>
      </c>
      <c r="D315" s="21" t="n">
        <f aca="false">IF($A315&gt;$B$12,"",$B$14)</f>
        <v>2462.86880170557</v>
      </c>
      <c r="E315" s="21" t="n">
        <f aca="false">IF($A315&gt;$B$12,"",IPMT($B$13,$A315,$B$12,-$B$5))</f>
        <v>705.770505658252</v>
      </c>
      <c r="F315" s="21" t="n">
        <f aca="false">IF($A315&gt;$B$12,"",PPMT($B$13,$A315,$B$12,-$B$5))</f>
        <v>1757.09829604731</v>
      </c>
      <c r="G315" s="21" t="n">
        <f aca="false">IF($A315&gt;$B$12,"",C315-F315)</f>
        <v>133750.838790333</v>
      </c>
      <c r="H315" s="21" t="n">
        <f aca="false">IF($A315&gt;$B$12,"",SUM($E$20:E315))</f>
        <v>462760.004095181</v>
      </c>
    </row>
    <row r="316" customFormat="false" ht="15" hidden="false" customHeight="false" outlineLevel="0" collapsed="false">
      <c r="A316" s="16" t="n">
        <v>297</v>
      </c>
      <c r="B316" s="17" t="n">
        <f aca="false">IF($A316&gt;$B$12,"",EDATE($B$9,($A316-1)*12/$B$8))</f>
        <v>55274</v>
      </c>
      <c r="C316" s="18" t="n">
        <f aca="false">IF($A316&gt;$B$12,"",G315)</f>
        <v>133750.838790333</v>
      </c>
      <c r="D316" s="18" t="n">
        <f aca="false">IF($A316&gt;$B$12,"",$B$14)</f>
        <v>2462.86880170557</v>
      </c>
      <c r="E316" s="18" t="n">
        <f aca="false">IF($A316&gt;$B$12,"",IPMT($B$13,$A316,$B$12,-$B$5))</f>
        <v>696.618952033004</v>
      </c>
      <c r="F316" s="18" t="n">
        <f aca="false">IF($A316&gt;$B$12,"",PPMT($B$13,$A316,$B$12,-$B$5))</f>
        <v>1766.24984967256</v>
      </c>
      <c r="G316" s="18" t="n">
        <f aca="false">IF($A316&gt;$B$12,"",C316-F316)</f>
        <v>131984.588940661</v>
      </c>
      <c r="H316" s="18" t="n">
        <f aca="false">IF($A316&gt;$B$12,"",SUM($E$20:E316))</f>
        <v>463456.623047214</v>
      </c>
    </row>
    <row r="317" customFormat="false" ht="15" hidden="false" customHeight="false" outlineLevel="0" collapsed="false">
      <c r="A317" s="19" t="n">
        <v>298</v>
      </c>
      <c r="B317" s="20" t="n">
        <f aca="false">IF($A317&gt;$B$12,"",EDATE($B$9,($A317-1)*12/$B$8))</f>
        <v>55305</v>
      </c>
      <c r="C317" s="21" t="n">
        <f aca="false">IF($A317&gt;$B$12,"",G316)</f>
        <v>131984.588940661</v>
      </c>
      <c r="D317" s="21" t="n">
        <f aca="false">IF($A317&gt;$B$12,"",$B$14)</f>
        <v>2462.86880170557</v>
      </c>
      <c r="E317" s="21" t="n">
        <f aca="false">IF($A317&gt;$B$12,"",IPMT($B$13,$A317,$B$12,-$B$5))</f>
        <v>687.41973406596</v>
      </c>
      <c r="F317" s="21" t="n">
        <f aca="false">IF($A317&gt;$B$12,"",PPMT($B$13,$A317,$B$12,-$B$5))</f>
        <v>1775.44906763961</v>
      </c>
      <c r="G317" s="21" t="n">
        <f aca="false">IF($A317&gt;$B$12,"",C317-F317)</f>
        <v>130209.139873021</v>
      </c>
      <c r="H317" s="21" t="n">
        <f aca="false">IF($A317&gt;$B$12,"",SUM($E$20:E317))</f>
        <v>464144.04278128</v>
      </c>
    </row>
    <row r="318" customFormat="false" ht="15" hidden="false" customHeight="false" outlineLevel="0" collapsed="false">
      <c r="A318" s="16" t="n">
        <v>299</v>
      </c>
      <c r="B318" s="17" t="n">
        <f aca="false">IF($A318&gt;$B$12,"",EDATE($B$9,($A318-1)*12/$B$8))</f>
        <v>55335</v>
      </c>
      <c r="C318" s="18" t="n">
        <f aca="false">IF($A318&gt;$B$12,"",G317)</f>
        <v>130209.139873021</v>
      </c>
      <c r="D318" s="18" t="n">
        <f aca="false">IF($A318&gt;$B$12,"",$B$14)</f>
        <v>2462.86880170557</v>
      </c>
      <c r="E318" s="18" t="n">
        <f aca="false">IF($A318&gt;$B$12,"",IPMT($B$13,$A318,$B$12,-$B$5))</f>
        <v>678.172603505337</v>
      </c>
      <c r="F318" s="18" t="n">
        <f aca="false">IF($A318&gt;$B$12,"",PPMT($B$13,$A318,$B$12,-$B$5))</f>
        <v>1784.69619820023</v>
      </c>
      <c r="G318" s="18" t="n">
        <f aca="false">IF($A318&gt;$B$12,"",C318-F318)</f>
        <v>128424.443674821</v>
      </c>
      <c r="H318" s="18" t="n">
        <f aca="false">IF($A318&gt;$B$12,"",SUM($E$20:E318))</f>
        <v>464822.215384785</v>
      </c>
    </row>
    <row r="319" customFormat="false" ht="15" hidden="false" customHeight="false" outlineLevel="0" collapsed="false">
      <c r="A319" s="19" t="n">
        <v>300</v>
      </c>
      <c r="B319" s="20" t="n">
        <f aca="false">IF($A319&gt;$B$12,"",EDATE($B$9,($A319-1)*12/$B$8))</f>
        <v>55366</v>
      </c>
      <c r="C319" s="21" t="n">
        <f aca="false">IF($A319&gt;$B$12,"",G318)</f>
        <v>128424.443674821</v>
      </c>
      <c r="D319" s="21" t="n">
        <f aca="false">IF($A319&gt;$B$12,"",$B$14)</f>
        <v>2462.86880170557</v>
      </c>
      <c r="E319" s="21" t="n">
        <f aca="false">IF($A319&gt;$B$12,"",IPMT($B$13,$A319,$B$12,-$B$5))</f>
        <v>668.877310806378</v>
      </c>
      <c r="F319" s="21" t="n">
        <f aca="false">IF($A319&gt;$B$12,"",PPMT($B$13,$A319,$B$12,-$B$5))</f>
        <v>1793.99149089919</v>
      </c>
      <c r="G319" s="21" t="n">
        <f aca="false">IF($A319&gt;$B$12,"",C319-F319)</f>
        <v>126630.452183922</v>
      </c>
      <c r="H319" s="21" t="n">
        <f aca="false">IF($A319&gt;$B$12,"",SUM($E$20:E319))</f>
        <v>465491.092695591</v>
      </c>
    </row>
    <row r="320" customFormat="false" ht="15" hidden="false" customHeight="false" outlineLevel="0" collapsed="false">
      <c r="A320" s="16" t="n">
        <v>301</v>
      </c>
      <c r="B320" s="17" t="n">
        <f aca="false">IF($A320&gt;$B$12,"",EDATE($B$9,($A320-1)*12/$B$8))</f>
        <v>55397</v>
      </c>
      <c r="C320" s="18" t="n">
        <f aca="false">IF($A320&gt;$B$12,"",G319)</f>
        <v>126630.452183922</v>
      </c>
      <c r="D320" s="18" t="n">
        <f aca="false">IF($A320&gt;$B$12,"",$B$14)</f>
        <v>2462.86880170557</v>
      </c>
      <c r="E320" s="18" t="n">
        <f aca="false">IF($A320&gt;$B$12,"",IPMT($B$13,$A320,$B$12,-$B$5))</f>
        <v>659.533605124611</v>
      </c>
      <c r="F320" s="18" t="n">
        <f aca="false">IF($A320&gt;$B$12,"",PPMT($B$13,$A320,$B$12,-$B$5))</f>
        <v>1803.33519658095</v>
      </c>
      <c r="G320" s="18" t="n">
        <f aca="false">IF($A320&gt;$B$12,"",C320-F320)</f>
        <v>124827.116987341</v>
      </c>
      <c r="H320" s="18" t="n">
        <f aca="false">IF($A320&gt;$B$12,"",SUM($E$20:E320))</f>
        <v>466150.626300716</v>
      </c>
    </row>
    <row r="321" customFormat="false" ht="15" hidden="false" customHeight="false" outlineLevel="0" collapsed="false">
      <c r="A321" s="19" t="n">
        <v>302</v>
      </c>
      <c r="B321" s="20" t="n">
        <f aca="false">IF($A321&gt;$B$12,"",EDATE($B$9,($A321-1)*12/$B$8))</f>
        <v>55427</v>
      </c>
      <c r="C321" s="21" t="n">
        <f aca="false">IF($A321&gt;$B$12,"",G320)</f>
        <v>124827.116987341</v>
      </c>
      <c r="D321" s="21" t="n">
        <f aca="false">IF($A321&gt;$B$12,"",$B$14)</f>
        <v>2462.86880170557</v>
      </c>
      <c r="E321" s="21" t="n">
        <f aca="false">IF($A321&gt;$B$12,"",IPMT($B$13,$A321,$B$12,-$B$5))</f>
        <v>650.141234309086</v>
      </c>
      <c r="F321" s="21" t="n">
        <f aca="false">IF($A321&gt;$B$12,"",PPMT($B$13,$A321,$B$12,-$B$5))</f>
        <v>1812.72756739648</v>
      </c>
      <c r="G321" s="21" t="n">
        <f aca="false">IF($A321&gt;$B$12,"",C321-F321)</f>
        <v>123014.389419944</v>
      </c>
      <c r="H321" s="21" t="n">
        <f aca="false">IF($A321&gt;$B$12,"",SUM($E$20:E321))</f>
        <v>466800.767535025</v>
      </c>
    </row>
    <row r="322" customFormat="false" ht="15" hidden="false" customHeight="false" outlineLevel="0" collapsed="false">
      <c r="A322" s="16" t="n">
        <v>303</v>
      </c>
      <c r="B322" s="17" t="n">
        <f aca="false">IF($A322&gt;$B$12,"",EDATE($B$9,($A322-1)*12/$B$8))</f>
        <v>55458</v>
      </c>
      <c r="C322" s="18" t="n">
        <f aca="false">IF($A322&gt;$B$12,"",G321)</f>
        <v>123014.389419944</v>
      </c>
      <c r="D322" s="18" t="n">
        <f aca="false">IF($A322&gt;$B$12,"",$B$14)</f>
        <v>2462.86880170557</v>
      </c>
      <c r="E322" s="18" t="n">
        <f aca="false">IF($A322&gt;$B$12,"",IPMT($B$13,$A322,$B$12,-$B$5))</f>
        <v>640.699944895564</v>
      </c>
      <c r="F322" s="18" t="n">
        <f aca="false">IF($A322&gt;$B$12,"",PPMT($B$13,$A322,$B$12,-$B$5))</f>
        <v>1822.16885681</v>
      </c>
      <c r="G322" s="18" t="n">
        <f aca="false">IF($A322&gt;$B$12,"",C322-F322)</f>
        <v>121192.220563134</v>
      </c>
      <c r="H322" s="18" t="n">
        <f aca="false">IF($A322&gt;$B$12,"",SUM($E$20:E322))</f>
        <v>467441.467479921</v>
      </c>
    </row>
    <row r="323" customFormat="false" ht="15" hidden="false" customHeight="false" outlineLevel="0" collapsed="false">
      <c r="A323" s="19" t="n">
        <v>304</v>
      </c>
      <c r="B323" s="20" t="n">
        <f aca="false">IF($A323&gt;$B$12,"",EDATE($B$9,($A323-1)*12/$B$8))</f>
        <v>55488</v>
      </c>
      <c r="C323" s="21" t="n">
        <f aca="false">IF($A323&gt;$B$12,"",G322)</f>
        <v>121192.220563134</v>
      </c>
      <c r="D323" s="21" t="n">
        <f aca="false">IF($A323&gt;$B$12,"",$B$14)</f>
        <v>2462.86880170557</v>
      </c>
      <c r="E323" s="21" t="n">
        <f aca="false">IF($A323&gt;$B$12,"",IPMT($B$13,$A323,$B$12,-$B$5))</f>
        <v>631.209482099677</v>
      </c>
      <c r="F323" s="21" t="n">
        <f aca="false">IF($A323&gt;$B$12,"",PPMT($B$13,$A323,$B$12,-$B$5))</f>
        <v>1831.65931960589</v>
      </c>
      <c r="G323" s="21" t="n">
        <f aca="false">IF($A323&gt;$B$12,"",C323-F323)</f>
        <v>119360.561243529</v>
      </c>
      <c r="H323" s="21" t="n">
        <f aca="false">IF($A323&gt;$B$12,"",SUM($E$20:E323))</f>
        <v>468072.67696202</v>
      </c>
    </row>
    <row r="324" customFormat="false" ht="15" hidden="false" customHeight="false" outlineLevel="0" collapsed="false">
      <c r="A324" s="16" t="n">
        <v>305</v>
      </c>
      <c r="B324" s="17" t="n">
        <f aca="false">IF($A324&gt;$B$12,"",EDATE($B$9,($A324-1)*12/$B$8))</f>
        <v>55519</v>
      </c>
      <c r="C324" s="18" t="n">
        <f aca="false">IF($A324&gt;$B$12,"",G323)</f>
        <v>119360.561243529</v>
      </c>
      <c r="D324" s="18" t="n">
        <f aca="false">IF($A324&gt;$B$12,"",$B$14)</f>
        <v>2462.86880170557</v>
      </c>
      <c r="E324" s="18" t="n">
        <f aca="false">IF($A324&gt;$B$12,"",IPMT($B$13,$A324,$B$12,-$B$5))</f>
        <v>621.669589810063</v>
      </c>
      <c r="F324" s="18" t="n">
        <f aca="false">IF($A324&gt;$B$12,"",PPMT($B$13,$A324,$B$12,-$B$5))</f>
        <v>1841.1992118955</v>
      </c>
      <c r="G324" s="18" t="n">
        <f aca="false">IF($A324&gt;$B$12,"",C324-F324)</f>
        <v>117519.362031633</v>
      </c>
      <c r="H324" s="18" t="n">
        <f aca="false">IF($A324&gt;$B$12,"",SUM($E$20:E324))</f>
        <v>468694.34655183</v>
      </c>
    </row>
    <row r="325" customFormat="false" ht="15" hidden="false" customHeight="false" outlineLevel="0" collapsed="false">
      <c r="A325" s="19" t="n">
        <v>306</v>
      </c>
      <c r="B325" s="20" t="n">
        <f aca="false">IF($A325&gt;$B$12,"",EDATE($B$9,($A325-1)*12/$B$8))</f>
        <v>55550</v>
      </c>
      <c r="C325" s="21" t="n">
        <f aca="false">IF($A325&gt;$B$12,"",G324)</f>
        <v>117519.362031633</v>
      </c>
      <c r="D325" s="21" t="n">
        <f aca="false">IF($A325&gt;$B$12,"",$B$14)</f>
        <v>2462.86880170557</v>
      </c>
      <c r="E325" s="21" t="n">
        <f aca="false">IF($A325&gt;$B$12,"",IPMT($B$13,$A325,$B$12,-$B$5))</f>
        <v>612.080010581441</v>
      </c>
      <c r="F325" s="21" t="n">
        <f aca="false">IF($A325&gt;$B$12,"",PPMT($B$13,$A325,$B$12,-$B$5))</f>
        <v>1850.78879112413</v>
      </c>
      <c r="G325" s="21" t="n">
        <f aca="false">IF($A325&gt;$B$12,"",C325-F325)</f>
        <v>115668.573240509</v>
      </c>
      <c r="H325" s="21" t="n">
        <f aca="false">IF($A325&gt;$B$12,"",SUM($E$20:E325))</f>
        <v>469306.426562412</v>
      </c>
    </row>
    <row r="326" customFormat="false" ht="15" hidden="false" customHeight="false" outlineLevel="0" collapsed="false">
      <c r="A326" s="16" t="n">
        <v>307</v>
      </c>
      <c r="B326" s="17" t="n">
        <f aca="false">IF($A326&gt;$B$12,"",EDATE($B$9,($A326-1)*12/$B$8))</f>
        <v>55579</v>
      </c>
      <c r="C326" s="18" t="n">
        <f aca="false">IF($A326&gt;$B$12,"",G325)</f>
        <v>115668.573240509</v>
      </c>
      <c r="D326" s="18" t="n">
        <f aca="false">IF($A326&gt;$B$12,"",$B$14)</f>
        <v>2462.86880170557</v>
      </c>
      <c r="E326" s="18" t="n">
        <f aca="false">IF($A326&gt;$B$12,"",IPMT($B$13,$A326,$B$12,-$B$5))</f>
        <v>602.44048562767</v>
      </c>
      <c r="F326" s="18" t="n">
        <f aca="false">IF($A326&gt;$B$12,"",PPMT($B$13,$A326,$B$12,-$B$5))</f>
        <v>1860.4283160779</v>
      </c>
      <c r="G326" s="18" t="n">
        <f aca="false">IF($A326&gt;$B$12,"",C326-F326)</f>
        <v>113808.144924431</v>
      </c>
      <c r="H326" s="18" t="n">
        <f aca="false">IF($A326&gt;$B$12,"",SUM($E$20:E326))</f>
        <v>469908.867048039</v>
      </c>
    </row>
    <row r="327" customFormat="false" ht="15" hidden="false" customHeight="false" outlineLevel="0" collapsed="false">
      <c r="A327" s="19" t="n">
        <v>308</v>
      </c>
      <c r="B327" s="20" t="n">
        <f aca="false">IF($A327&gt;$B$12,"",EDATE($B$9,($A327-1)*12/$B$8))</f>
        <v>55610</v>
      </c>
      <c r="C327" s="21" t="n">
        <f aca="false">IF($A327&gt;$B$12,"",G326)</f>
        <v>113808.144924431</v>
      </c>
      <c r="D327" s="21" t="n">
        <f aca="false">IF($A327&gt;$B$12,"",$B$14)</f>
        <v>2462.86880170557</v>
      </c>
      <c r="E327" s="21" t="n">
        <f aca="false">IF($A327&gt;$B$12,"",IPMT($B$13,$A327,$B$12,-$B$5))</f>
        <v>592.750754814764</v>
      </c>
      <c r="F327" s="21" t="n">
        <f aca="false">IF($A327&gt;$B$12,"",PPMT($B$13,$A327,$B$12,-$B$5))</f>
        <v>1870.1180468908</v>
      </c>
      <c r="G327" s="21" t="n">
        <f aca="false">IF($A327&gt;$B$12,"",C327-F327)</f>
        <v>111938.02687754</v>
      </c>
      <c r="H327" s="21" t="n">
        <f aca="false">IF($A327&gt;$B$12,"",SUM($E$20:E327))</f>
        <v>470501.617802854</v>
      </c>
    </row>
    <row r="328" customFormat="false" ht="15" hidden="false" customHeight="false" outlineLevel="0" collapsed="false">
      <c r="A328" s="16" t="n">
        <v>309</v>
      </c>
      <c r="B328" s="17" t="n">
        <f aca="false">IF($A328&gt;$B$12,"",EDATE($B$9,($A328-1)*12/$B$8))</f>
        <v>55640</v>
      </c>
      <c r="C328" s="18" t="n">
        <f aca="false">IF($A328&gt;$B$12,"",G327)</f>
        <v>111938.02687754</v>
      </c>
      <c r="D328" s="18" t="n">
        <f aca="false">IF($A328&gt;$B$12,"",$B$14)</f>
        <v>2462.86880170557</v>
      </c>
      <c r="E328" s="18" t="n">
        <f aca="false">IF($A328&gt;$B$12,"",IPMT($B$13,$A328,$B$12,-$B$5))</f>
        <v>583.010556653876</v>
      </c>
      <c r="F328" s="18" t="n">
        <f aca="false">IF($A328&gt;$B$12,"",PPMT($B$13,$A328,$B$12,-$B$5))</f>
        <v>1879.85824505169</v>
      </c>
      <c r="G328" s="18" t="n">
        <f aca="false">IF($A328&gt;$B$12,"",C328-F328)</f>
        <v>110058.168632489</v>
      </c>
      <c r="H328" s="18" t="n">
        <f aca="false">IF($A328&gt;$B$12,"",SUM($E$20:E328))</f>
        <v>471084.628359508</v>
      </c>
    </row>
    <row r="329" customFormat="false" ht="15" hidden="false" customHeight="false" outlineLevel="0" collapsed="false">
      <c r="A329" s="19" t="n">
        <v>310</v>
      </c>
      <c r="B329" s="20" t="n">
        <f aca="false">IF($A329&gt;$B$12,"",EDATE($B$9,($A329-1)*12/$B$8))</f>
        <v>55671</v>
      </c>
      <c r="C329" s="21" t="n">
        <f aca="false">IF($A329&gt;$B$12,"",G328)</f>
        <v>110058.168632489</v>
      </c>
      <c r="D329" s="21" t="n">
        <f aca="false">IF($A329&gt;$B$12,"",$B$14)</f>
        <v>2462.86880170557</v>
      </c>
      <c r="E329" s="21" t="n">
        <f aca="false">IF($A329&gt;$B$12,"",IPMT($B$13,$A329,$B$12,-$B$5))</f>
        <v>573.21962829423</v>
      </c>
      <c r="F329" s="21" t="n">
        <f aca="false">IF($A329&gt;$B$12,"",PPMT($B$13,$A329,$B$12,-$B$5))</f>
        <v>1889.64917341134</v>
      </c>
      <c r="G329" s="21" t="n">
        <f aca="false">IF($A329&gt;$B$12,"",C329-F329)</f>
        <v>108168.519459077</v>
      </c>
      <c r="H329" s="21" t="n">
        <f aca="false">IF($A329&gt;$B$12,"",SUM($E$20:E329))</f>
        <v>471657.847987802</v>
      </c>
    </row>
    <row r="330" customFormat="false" ht="15" hidden="false" customHeight="false" outlineLevel="0" collapsed="false">
      <c r="A330" s="16" t="n">
        <v>311</v>
      </c>
      <c r="B330" s="17" t="n">
        <f aca="false">IF($A330&gt;$B$12,"",EDATE($B$9,($A330-1)*12/$B$8))</f>
        <v>55701</v>
      </c>
      <c r="C330" s="18" t="n">
        <f aca="false">IF($A330&gt;$B$12,"",G329)</f>
        <v>108168.519459077</v>
      </c>
      <c r="D330" s="18" t="n">
        <f aca="false">IF($A330&gt;$B$12,"",$B$14)</f>
        <v>2462.86880170557</v>
      </c>
      <c r="E330" s="18" t="n">
        <f aca="false">IF($A330&gt;$B$12,"",IPMT($B$13,$A330,$B$12,-$B$5))</f>
        <v>563.377705516047</v>
      </c>
      <c r="F330" s="18" t="n">
        <f aca="false">IF($A330&gt;$B$12,"",PPMT($B$13,$A330,$B$12,-$B$5))</f>
        <v>1899.49109618952</v>
      </c>
      <c r="G330" s="18" t="n">
        <f aca="false">IF($A330&gt;$B$12,"",C330-F330)</f>
        <v>106269.028362888</v>
      </c>
      <c r="H330" s="18" t="n">
        <f aca="false">IF($A330&gt;$B$12,"",SUM($E$20:E330))</f>
        <v>472221.225693318</v>
      </c>
    </row>
    <row r="331" customFormat="false" ht="15" hidden="false" customHeight="false" outlineLevel="0" collapsed="false">
      <c r="A331" s="19" t="n">
        <v>312</v>
      </c>
      <c r="B331" s="20" t="n">
        <f aca="false">IF($A331&gt;$B$12,"",EDATE($B$9,($A331-1)*12/$B$8))</f>
        <v>55732</v>
      </c>
      <c r="C331" s="21" t="n">
        <f aca="false">IF($A331&gt;$B$12,"",G330)</f>
        <v>106269.028362888</v>
      </c>
      <c r="D331" s="21" t="n">
        <f aca="false">IF($A331&gt;$B$12,"",$B$14)</f>
        <v>2462.86880170557</v>
      </c>
      <c r="E331" s="21" t="n">
        <f aca="false">IF($A331&gt;$B$12,"",IPMT($B$13,$A331,$B$12,-$B$5))</f>
        <v>553.484522723392</v>
      </c>
      <c r="F331" s="21" t="n">
        <f aca="false">IF($A331&gt;$B$12,"",PPMT($B$13,$A331,$B$12,-$B$5))</f>
        <v>1909.38427898217</v>
      </c>
      <c r="G331" s="21" t="n">
        <f aca="false">IF($A331&gt;$B$12,"",C331-F331)</f>
        <v>104359.644083905</v>
      </c>
      <c r="H331" s="21" t="n">
        <f aca="false">IF($A331&gt;$B$12,"",SUM($E$20:E331))</f>
        <v>472774.710216042</v>
      </c>
    </row>
    <row r="332" customFormat="false" ht="15" hidden="false" customHeight="false" outlineLevel="0" collapsed="false">
      <c r="A332" s="16" t="n">
        <v>313</v>
      </c>
      <c r="B332" s="17" t="n">
        <f aca="false">IF($A332&gt;$B$12,"",EDATE($B$9,($A332-1)*12/$B$8))</f>
        <v>55763</v>
      </c>
      <c r="C332" s="18" t="n">
        <f aca="false">IF($A332&gt;$B$12,"",G331)</f>
        <v>104359.644083905</v>
      </c>
      <c r="D332" s="18" t="n">
        <f aca="false">IF($A332&gt;$B$12,"",$B$14)</f>
        <v>2462.86880170557</v>
      </c>
      <c r="E332" s="18" t="n">
        <f aca="false">IF($A332&gt;$B$12,"",IPMT($B$13,$A332,$B$12,-$B$5))</f>
        <v>543.539812937028</v>
      </c>
      <c r="F332" s="18" t="n">
        <f aca="false">IF($A332&gt;$B$12,"",PPMT($B$13,$A332,$B$12,-$B$5))</f>
        <v>1919.32898876854</v>
      </c>
      <c r="G332" s="18" t="n">
        <f aca="false">IF($A332&gt;$B$12,"",C332-F332)</f>
        <v>102440.315095137</v>
      </c>
      <c r="H332" s="18" t="n">
        <f aca="false">IF($A332&gt;$B$12,"",SUM($E$20:E332))</f>
        <v>473318.250028979</v>
      </c>
    </row>
    <row r="333" customFormat="false" ht="15" hidden="false" customHeight="false" outlineLevel="0" collapsed="false">
      <c r="A333" s="19" t="n">
        <v>314</v>
      </c>
      <c r="B333" s="20" t="n">
        <f aca="false">IF($A333&gt;$B$12,"",EDATE($B$9,($A333-1)*12/$B$8))</f>
        <v>55793</v>
      </c>
      <c r="C333" s="21" t="n">
        <f aca="false">IF($A333&gt;$B$12,"",G332)</f>
        <v>102440.315095137</v>
      </c>
      <c r="D333" s="21" t="n">
        <f aca="false">IF($A333&gt;$B$12,"",$B$14)</f>
        <v>2462.86880170557</v>
      </c>
      <c r="E333" s="21" t="n">
        <f aca="false">IF($A333&gt;$B$12,"",IPMT($B$13,$A333,$B$12,-$B$5))</f>
        <v>533.543307787192</v>
      </c>
      <c r="F333" s="21" t="n">
        <f aca="false">IF($A333&gt;$B$12,"",PPMT($B$13,$A333,$B$12,-$B$5))</f>
        <v>1929.32549391837</v>
      </c>
      <c r="G333" s="21" t="n">
        <f aca="false">IF($A333&gt;$B$12,"",C333-F333)</f>
        <v>100510.989601219</v>
      </c>
      <c r="H333" s="21" t="n">
        <f aca="false">IF($A333&gt;$B$12,"",SUM($E$20:E333))</f>
        <v>473851.793336766</v>
      </c>
    </row>
    <row r="334" customFormat="false" ht="15" hidden="false" customHeight="false" outlineLevel="0" collapsed="false">
      <c r="A334" s="16" t="n">
        <v>315</v>
      </c>
      <c r="B334" s="17" t="n">
        <f aca="false">IF($A334&gt;$B$12,"",EDATE($B$9,($A334-1)*12/$B$8))</f>
        <v>55824</v>
      </c>
      <c r="C334" s="18" t="n">
        <f aca="false">IF($A334&gt;$B$12,"",G333)</f>
        <v>100510.989601219</v>
      </c>
      <c r="D334" s="18" t="n">
        <f aca="false">IF($A334&gt;$B$12,"",$B$14)</f>
        <v>2462.86880170557</v>
      </c>
      <c r="E334" s="18" t="n">
        <f aca="false">IF($A334&gt;$B$12,"",IPMT($B$13,$A334,$B$12,-$B$5))</f>
        <v>523.494737506368</v>
      </c>
      <c r="F334" s="18" t="n">
        <f aca="false">IF($A334&gt;$B$12,"",PPMT($B$13,$A334,$B$12,-$B$5))</f>
        <v>1939.3740641992</v>
      </c>
      <c r="G334" s="18" t="n">
        <f aca="false">IF($A334&gt;$B$12,"",C334-F334)</f>
        <v>98571.6155370194</v>
      </c>
      <c r="H334" s="18" t="n">
        <f aca="false">IF($A334&gt;$B$12,"",SUM($E$20:E334))</f>
        <v>474375.288074272</v>
      </c>
    </row>
    <row r="335" customFormat="false" ht="15" hidden="false" customHeight="false" outlineLevel="0" collapsed="false">
      <c r="A335" s="19" t="n">
        <v>316</v>
      </c>
      <c r="B335" s="20" t="n">
        <f aca="false">IF($A335&gt;$B$12,"",EDATE($B$9,($A335-1)*12/$B$8))</f>
        <v>55854</v>
      </c>
      <c r="C335" s="21" t="n">
        <f aca="false">IF($A335&gt;$B$12,"",G334)</f>
        <v>98571.6155370194</v>
      </c>
      <c r="D335" s="21" t="n">
        <f aca="false">IF($A335&gt;$B$12,"",$B$14)</f>
        <v>2462.86880170557</v>
      </c>
      <c r="E335" s="21" t="n">
        <f aca="false">IF($A335&gt;$B$12,"",IPMT($B$13,$A335,$B$12,-$B$5))</f>
        <v>513.393830921997</v>
      </c>
      <c r="F335" s="21" t="n">
        <f aca="false">IF($A335&gt;$B$12,"",PPMT($B$13,$A335,$B$12,-$B$5))</f>
        <v>1949.47497078357</v>
      </c>
      <c r="G335" s="21" t="n">
        <f aca="false">IF($A335&gt;$B$12,"",C335-F335)</f>
        <v>96622.1405662358</v>
      </c>
      <c r="H335" s="21" t="n">
        <f aca="false">IF($A335&gt;$B$12,"",SUM($E$20:E335))</f>
        <v>474888.681905194</v>
      </c>
    </row>
    <row r="336" customFormat="false" ht="15" hidden="false" customHeight="false" outlineLevel="0" collapsed="false">
      <c r="A336" s="16" t="n">
        <v>317</v>
      </c>
      <c r="B336" s="17" t="n">
        <f aca="false">IF($A336&gt;$B$12,"",EDATE($B$9,($A336-1)*12/$B$8))</f>
        <v>55885</v>
      </c>
      <c r="C336" s="18" t="n">
        <f aca="false">IF($A336&gt;$B$12,"",G335)</f>
        <v>96622.1405662358</v>
      </c>
      <c r="D336" s="18" t="n">
        <f aca="false">IF($A336&gt;$B$12,"",$B$14)</f>
        <v>2462.86880170557</v>
      </c>
      <c r="E336" s="18" t="n">
        <f aca="false">IF($A336&gt;$B$12,"",IPMT($B$13,$A336,$B$12,-$B$5))</f>
        <v>503.240315449167</v>
      </c>
      <c r="F336" s="18" t="n">
        <f aca="false">IF($A336&gt;$B$12,"",PPMT($B$13,$A336,$B$12,-$B$5))</f>
        <v>1959.6284862564</v>
      </c>
      <c r="G336" s="18" t="n">
        <f aca="false">IF($A336&gt;$B$12,"",C336-F336)</f>
        <v>94662.5120799794</v>
      </c>
      <c r="H336" s="18" t="n">
        <f aca="false">IF($A336&gt;$B$12,"",SUM($E$20:E336))</f>
        <v>475391.922220644</v>
      </c>
    </row>
    <row r="337" customFormat="false" ht="15" hidden="false" customHeight="false" outlineLevel="0" collapsed="false">
      <c r="A337" s="19" t="n">
        <v>318</v>
      </c>
      <c r="B337" s="20" t="n">
        <f aca="false">IF($A337&gt;$B$12,"",EDATE($B$9,($A337-1)*12/$B$8))</f>
        <v>55916</v>
      </c>
      <c r="C337" s="21" t="n">
        <f aca="false">IF($A337&gt;$B$12,"",G336)</f>
        <v>94662.5120799794</v>
      </c>
      <c r="D337" s="21" t="n">
        <f aca="false">IF($A337&gt;$B$12,"",$B$14)</f>
        <v>2462.86880170557</v>
      </c>
      <c r="E337" s="21" t="n">
        <f aca="false">IF($A337&gt;$B$12,"",IPMT($B$13,$A337,$B$12,-$B$5))</f>
        <v>493.033917083247</v>
      </c>
      <c r="F337" s="21" t="n">
        <f aca="false">IF($A337&gt;$B$12,"",PPMT($B$13,$A337,$B$12,-$B$5))</f>
        <v>1969.83488462232</v>
      </c>
      <c r="G337" s="21" t="n">
        <f aca="false">IF($A337&gt;$B$12,"",C337-F337)</f>
        <v>92692.6771953571</v>
      </c>
      <c r="H337" s="21" t="n">
        <f aca="false">IF($A337&gt;$B$12,"",SUM($E$20:E337))</f>
        <v>475884.956137727</v>
      </c>
    </row>
    <row r="338" customFormat="false" ht="15" hidden="false" customHeight="false" outlineLevel="0" collapsed="false">
      <c r="A338" s="16" t="n">
        <v>319</v>
      </c>
      <c r="B338" s="17" t="n">
        <f aca="false">IF($A338&gt;$B$12,"",EDATE($B$9,($A338-1)*12/$B$8))</f>
        <v>55944</v>
      </c>
      <c r="C338" s="18" t="n">
        <f aca="false">IF($A338&gt;$B$12,"",G337)</f>
        <v>92692.6771953571</v>
      </c>
      <c r="D338" s="18" t="n">
        <f aca="false">IF($A338&gt;$B$12,"",$B$14)</f>
        <v>2462.86880170557</v>
      </c>
      <c r="E338" s="18" t="n">
        <f aca="false">IF($A338&gt;$B$12,"",IPMT($B$13,$A338,$B$12,-$B$5))</f>
        <v>482.774360392506</v>
      </c>
      <c r="F338" s="18" t="n">
        <f aca="false">IF($A338&gt;$B$12,"",PPMT($B$13,$A338,$B$12,-$B$5))</f>
        <v>1980.09444131306</v>
      </c>
      <c r="G338" s="18" t="n">
        <f aca="false">IF($A338&gt;$B$12,"",C338-F338)</f>
        <v>90712.582754044</v>
      </c>
      <c r="H338" s="18" t="n">
        <f aca="false">IF($A338&gt;$B$12,"",SUM($E$20:E338))</f>
        <v>476367.730498119</v>
      </c>
    </row>
    <row r="339" customFormat="false" ht="15" hidden="false" customHeight="false" outlineLevel="0" collapsed="false">
      <c r="A339" s="19" t="n">
        <v>320</v>
      </c>
      <c r="B339" s="20" t="n">
        <f aca="false">IF($A339&gt;$B$12,"",EDATE($B$9,($A339-1)*12/$B$8))</f>
        <v>55975</v>
      </c>
      <c r="C339" s="21" t="n">
        <f aca="false">IF($A339&gt;$B$12,"",G338)</f>
        <v>90712.582754044</v>
      </c>
      <c r="D339" s="21" t="n">
        <f aca="false">IF($A339&gt;$B$12,"",$B$14)</f>
        <v>2462.86880170557</v>
      </c>
      <c r="E339" s="21" t="n">
        <f aca="false">IF($A339&gt;$B$12,"",IPMT($B$13,$A339,$B$12,-$B$5))</f>
        <v>472.461368510668</v>
      </c>
      <c r="F339" s="21" t="n">
        <f aca="false">IF($A339&gt;$B$12,"",PPMT($B$13,$A339,$B$12,-$B$5))</f>
        <v>1990.4074331949</v>
      </c>
      <c r="G339" s="21" t="n">
        <f aca="false">IF($A339&gt;$B$12,"",C339-F339)</f>
        <v>88722.1753208491</v>
      </c>
      <c r="H339" s="21" t="n">
        <f aca="false">IF($A339&gt;$B$12,"",SUM($E$20:E339))</f>
        <v>476840.19186663</v>
      </c>
    </row>
    <row r="340" customFormat="false" ht="15" hidden="false" customHeight="false" outlineLevel="0" collapsed="false">
      <c r="A340" s="16" t="n">
        <v>321</v>
      </c>
      <c r="B340" s="17" t="n">
        <f aca="false">IF($A340&gt;$B$12,"",EDATE($B$9,($A340-1)*12/$B$8))</f>
        <v>56005</v>
      </c>
      <c r="C340" s="18" t="n">
        <f aca="false">IF($A340&gt;$B$12,"",G339)</f>
        <v>88722.1753208491</v>
      </c>
      <c r="D340" s="18" t="n">
        <f aca="false">IF($A340&gt;$B$12,"",$B$14)</f>
        <v>2462.86880170557</v>
      </c>
      <c r="E340" s="18" t="n">
        <f aca="false">IF($A340&gt;$B$12,"",IPMT($B$13,$A340,$B$12,-$B$5))</f>
        <v>462.094663129445</v>
      </c>
      <c r="F340" s="18" t="n">
        <f aca="false">IF($A340&gt;$B$12,"",PPMT($B$13,$A340,$B$12,-$B$5))</f>
        <v>2000.77413857612</v>
      </c>
      <c r="G340" s="18" t="n">
        <f aca="false">IF($A340&gt;$B$12,"",C340-F340)</f>
        <v>86721.401182273</v>
      </c>
      <c r="H340" s="18" t="n">
        <f aca="false">IF($A340&gt;$B$12,"",SUM($E$20:E340))</f>
        <v>477302.286529759</v>
      </c>
    </row>
    <row r="341" customFormat="false" ht="15" hidden="false" customHeight="false" outlineLevel="0" collapsed="false">
      <c r="A341" s="19" t="n">
        <v>322</v>
      </c>
      <c r="B341" s="20" t="n">
        <f aca="false">IF($A341&gt;$B$12,"",EDATE($B$9,($A341-1)*12/$B$8))</f>
        <v>56036</v>
      </c>
      <c r="C341" s="21" t="n">
        <f aca="false">IF($A341&gt;$B$12,"",G340)</f>
        <v>86721.401182273</v>
      </c>
      <c r="D341" s="21" t="n">
        <f aca="false">IF($A341&gt;$B$12,"",$B$14)</f>
        <v>2462.86880170557</v>
      </c>
      <c r="E341" s="21" t="n">
        <f aca="false">IF($A341&gt;$B$12,"",IPMT($B$13,$A341,$B$12,-$B$5))</f>
        <v>451.673964491027</v>
      </c>
      <c r="F341" s="21" t="n">
        <f aca="false">IF($A341&gt;$B$12,"",PPMT($B$13,$A341,$B$12,-$B$5))</f>
        <v>2011.19483721454</v>
      </c>
      <c r="G341" s="21" t="n">
        <f aca="false">IF($A341&gt;$B$12,"",C341-F341)</f>
        <v>84710.2063450584</v>
      </c>
      <c r="H341" s="21" t="n">
        <f aca="false">IF($A341&gt;$B$12,"",SUM($E$20:E341))</f>
        <v>477753.96049425</v>
      </c>
    </row>
    <row r="342" customFormat="false" ht="15" hidden="false" customHeight="false" outlineLevel="0" collapsed="false">
      <c r="A342" s="16" t="n">
        <v>323</v>
      </c>
      <c r="B342" s="17" t="n">
        <f aca="false">IF($A342&gt;$B$12,"",EDATE($B$9,($A342-1)*12/$B$8))</f>
        <v>56066</v>
      </c>
      <c r="C342" s="18" t="n">
        <f aca="false">IF($A342&gt;$B$12,"",G341)</f>
        <v>84710.2063450584</v>
      </c>
      <c r="D342" s="18" t="n">
        <f aca="false">IF($A342&gt;$B$12,"",$B$14)</f>
        <v>2462.86880170557</v>
      </c>
      <c r="E342" s="18" t="n">
        <f aca="false">IF($A342&gt;$B$12,"",IPMT($B$13,$A342,$B$12,-$B$5))</f>
        <v>441.198991380534</v>
      </c>
      <c r="F342" s="18" t="n">
        <f aca="false">IF($A342&gt;$B$12,"",PPMT($B$13,$A342,$B$12,-$B$5))</f>
        <v>2021.66981032503</v>
      </c>
      <c r="G342" s="18" t="n">
        <f aca="false">IF($A342&gt;$B$12,"",C342-F342)</f>
        <v>82688.5365347334</v>
      </c>
      <c r="H342" s="18" t="n">
        <f aca="false">IF($A342&gt;$B$12,"",SUM($E$20:E342))</f>
        <v>478195.159485631</v>
      </c>
    </row>
    <row r="343" customFormat="false" ht="15" hidden="false" customHeight="false" outlineLevel="0" collapsed="false">
      <c r="A343" s="19" t="n">
        <v>324</v>
      </c>
      <c r="B343" s="20" t="n">
        <f aca="false">IF($A343&gt;$B$12,"",EDATE($B$9,($A343-1)*12/$B$8))</f>
        <v>56097</v>
      </c>
      <c r="C343" s="21" t="n">
        <f aca="false">IF($A343&gt;$B$12,"",G342)</f>
        <v>82688.5365347334</v>
      </c>
      <c r="D343" s="21" t="n">
        <f aca="false">IF($A343&gt;$B$12,"",$B$14)</f>
        <v>2462.86880170557</v>
      </c>
      <c r="E343" s="21" t="n">
        <f aca="false">IF($A343&gt;$B$12,"",IPMT($B$13,$A343,$B$12,-$B$5))</f>
        <v>430.669461118425</v>
      </c>
      <c r="F343" s="21" t="n">
        <f aca="false">IF($A343&gt;$B$12,"",PPMT($B$13,$A343,$B$12,-$B$5))</f>
        <v>2032.19934058714</v>
      </c>
      <c r="G343" s="21" t="n">
        <f aca="false">IF($A343&gt;$B$12,"",C343-F343)</f>
        <v>80656.3371941463</v>
      </c>
      <c r="H343" s="21" t="n">
        <f aca="false">IF($A343&gt;$B$12,"",SUM($E$20:E343))</f>
        <v>478625.828946749</v>
      </c>
    </row>
    <row r="344" customFormat="false" ht="15" hidden="false" customHeight="false" outlineLevel="0" collapsed="false">
      <c r="A344" s="16" t="n">
        <v>325</v>
      </c>
      <c r="B344" s="17" t="n">
        <f aca="false">IF($A344&gt;$B$12,"",EDATE($B$9,($A344-1)*12/$B$8))</f>
        <v>56128</v>
      </c>
      <c r="C344" s="18" t="n">
        <f aca="false">IF($A344&gt;$B$12,"",G343)</f>
        <v>80656.3371941463</v>
      </c>
      <c r="D344" s="18" t="n">
        <f aca="false">IF($A344&gt;$B$12,"",$B$14)</f>
        <v>2462.86880170557</v>
      </c>
      <c r="E344" s="18" t="n">
        <f aca="false">IF($A344&gt;$B$12,"",IPMT($B$13,$A344,$B$12,-$B$5))</f>
        <v>420.085089552866</v>
      </c>
      <c r="F344" s="18" t="n">
        <f aca="false">IF($A344&gt;$B$12,"",PPMT($B$13,$A344,$B$12,-$B$5))</f>
        <v>2042.7837121527</v>
      </c>
      <c r="G344" s="18" t="n">
        <f aca="false">IF($A344&gt;$B$12,"",C344-F344)</f>
        <v>78613.5534819936</v>
      </c>
      <c r="H344" s="18" t="n">
        <f aca="false">IF($A344&gt;$B$12,"",SUM($E$20:E344))</f>
        <v>479045.914036302</v>
      </c>
    </row>
    <row r="345" customFormat="false" ht="15" hidden="false" customHeight="false" outlineLevel="0" collapsed="false">
      <c r="A345" s="19" t="n">
        <v>326</v>
      </c>
      <c r="B345" s="20" t="n">
        <f aca="false">IF($A345&gt;$B$12,"",EDATE($B$9,($A345-1)*12/$B$8))</f>
        <v>56158</v>
      </c>
      <c r="C345" s="21" t="n">
        <f aca="false">IF($A345&gt;$B$12,"",G344)</f>
        <v>78613.5534819936</v>
      </c>
      <c r="D345" s="21" t="n">
        <f aca="false">IF($A345&gt;$B$12,"",$B$14)</f>
        <v>2462.86880170557</v>
      </c>
      <c r="E345" s="21" t="n">
        <f aca="false">IF($A345&gt;$B$12,"",IPMT($B$13,$A345,$B$12,-$B$5))</f>
        <v>409.445591052072</v>
      </c>
      <c r="F345" s="21" t="n">
        <f aca="false">IF($A345&gt;$B$12,"",PPMT($B$13,$A345,$B$12,-$B$5))</f>
        <v>2053.42321065349</v>
      </c>
      <c r="G345" s="21" t="n">
        <f aca="false">IF($A345&gt;$B$12,"",C345-F345)</f>
        <v>76560.1302713401</v>
      </c>
      <c r="H345" s="21" t="n">
        <f aca="false">IF($A345&gt;$B$12,"",SUM($E$20:E345))</f>
        <v>479455.359627354</v>
      </c>
    </row>
    <row r="346" customFormat="false" ht="15" hidden="false" customHeight="false" outlineLevel="0" collapsed="false">
      <c r="A346" s="16" t="n">
        <v>327</v>
      </c>
      <c r="B346" s="17" t="n">
        <f aca="false">IF($A346&gt;$B$12,"",EDATE($B$9,($A346-1)*12/$B$8))</f>
        <v>56189</v>
      </c>
      <c r="C346" s="18" t="n">
        <f aca="false">IF($A346&gt;$B$12,"",G345)</f>
        <v>76560.1302713401</v>
      </c>
      <c r="D346" s="18" t="n">
        <f aca="false">IF($A346&gt;$B$12,"",$B$14)</f>
        <v>2462.86880170557</v>
      </c>
      <c r="E346" s="18" t="n">
        <f aca="false">IF($A346&gt;$B$12,"",IPMT($B$13,$A346,$B$12,-$B$5))</f>
        <v>398.750678496586</v>
      </c>
      <c r="F346" s="18" t="n">
        <f aca="false">IF($A346&gt;$B$12,"",PPMT($B$13,$A346,$B$12,-$B$5))</f>
        <v>2064.11812320898</v>
      </c>
      <c r="G346" s="18" t="n">
        <f aca="false">IF($A346&gt;$B$12,"",C346-F346)</f>
        <v>74496.0121481311</v>
      </c>
      <c r="H346" s="18" t="n">
        <f aca="false">IF($A346&gt;$B$12,"",SUM($E$20:E346))</f>
        <v>479854.110305851</v>
      </c>
    </row>
    <row r="347" customFormat="false" ht="15" hidden="false" customHeight="false" outlineLevel="0" collapsed="false">
      <c r="A347" s="19" t="n">
        <v>328</v>
      </c>
      <c r="B347" s="20" t="n">
        <f aca="false">IF($A347&gt;$B$12,"",EDATE($B$9,($A347-1)*12/$B$8))</f>
        <v>56219</v>
      </c>
      <c r="C347" s="21" t="n">
        <f aca="false">IF($A347&gt;$B$12,"",G346)</f>
        <v>74496.0121481311</v>
      </c>
      <c r="D347" s="21" t="n">
        <f aca="false">IF($A347&gt;$B$12,"",$B$14)</f>
        <v>2462.86880170557</v>
      </c>
      <c r="E347" s="21" t="n">
        <f aca="false">IF($A347&gt;$B$12,"",IPMT($B$13,$A347,$B$12,-$B$5))</f>
        <v>388.000063271537</v>
      </c>
      <c r="F347" s="21" t="n">
        <f aca="false">IF($A347&gt;$B$12,"",PPMT($B$13,$A347,$B$12,-$B$5))</f>
        <v>2074.86873843403</v>
      </c>
      <c r="G347" s="21" t="n">
        <f aca="false">IF($A347&gt;$B$12,"",C347-F347)</f>
        <v>72421.1434096971</v>
      </c>
      <c r="H347" s="21" t="n">
        <f aca="false">IF($A347&gt;$B$12,"",SUM($E$20:E347))</f>
        <v>480242.110369122</v>
      </c>
    </row>
    <row r="348" customFormat="false" ht="15" hidden="false" customHeight="false" outlineLevel="0" collapsed="false">
      <c r="A348" s="16" t="n">
        <v>329</v>
      </c>
      <c r="B348" s="17" t="n">
        <f aca="false">IF($A348&gt;$B$12,"",EDATE($B$9,($A348-1)*12/$B$8))</f>
        <v>56250</v>
      </c>
      <c r="C348" s="18" t="n">
        <f aca="false">IF($A348&gt;$B$12,"",G347)</f>
        <v>72421.1434096971</v>
      </c>
      <c r="D348" s="18" t="n">
        <f aca="false">IF($A348&gt;$B$12,"",$B$14)</f>
        <v>2462.86880170557</v>
      </c>
      <c r="E348" s="18" t="n">
        <f aca="false">IF($A348&gt;$B$12,"",IPMT($B$13,$A348,$B$12,-$B$5))</f>
        <v>377.193455258861</v>
      </c>
      <c r="F348" s="18" t="n">
        <f aca="false">IF($A348&gt;$B$12,"",PPMT($B$13,$A348,$B$12,-$B$5))</f>
        <v>2085.6753464467</v>
      </c>
      <c r="G348" s="18" t="n">
        <f aca="false">IF($A348&gt;$B$12,"",C348-F348)</f>
        <v>70335.4680632504</v>
      </c>
      <c r="H348" s="18" t="n">
        <f aca="false">IF($A348&gt;$B$12,"",SUM($E$20:E348))</f>
        <v>480619.303824381</v>
      </c>
    </row>
    <row r="349" customFormat="false" ht="15" hidden="false" customHeight="false" outlineLevel="0" collapsed="false">
      <c r="A349" s="19" t="n">
        <v>330</v>
      </c>
      <c r="B349" s="20" t="n">
        <f aca="false">IF($A349&gt;$B$12,"",EDATE($B$9,($A349-1)*12/$B$8))</f>
        <v>56281</v>
      </c>
      <c r="C349" s="21" t="n">
        <f aca="false">IF($A349&gt;$B$12,"",G348)</f>
        <v>70335.4680632504</v>
      </c>
      <c r="D349" s="21" t="n">
        <f aca="false">IF($A349&gt;$B$12,"",$B$14)</f>
        <v>2462.86880170557</v>
      </c>
      <c r="E349" s="21" t="n">
        <f aca="false">IF($A349&gt;$B$12,"",IPMT($B$13,$A349,$B$12,-$B$5))</f>
        <v>366.33056282945</v>
      </c>
      <c r="F349" s="21" t="n">
        <f aca="false">IF($A349&gt;$B$12,"",PPMT($B$13,$A349,$B$12,-$B$5))</f>
        <v>2096.53823887612</v>
      </c>
      <c r="G349" s="21" t="n">
        <f aca="false">IF($A349&gt;$B$12,"",C349-F349)</f>
        <v>68238.9298243742</v>
      </c>
      <c r="H349" s="21" t="n">
        <f aca="false">IF($A349&gt;$B$12,"",SUM($E$20:E349))</f>
        <v>480985.634387211</v>
      </c>
    </row>
    <row r="350" customFormat="false" ht="15" hidden="false" customHeight="false" outlineLevel="0" collapsed="false">
      <c r="A350" s="16" t="n">
        <v>331</v>
      </c>
      <c r="B350" s="17" t="n">
        <f aca="false">IF($A350&gt;$B$12,"",EDATE($B$9,($A350-1)*12/$B$8))</f>
        <v>56309</v>
      </c>
      <c r="C350" s="18" t="n">
        <f aca="false">IF($A350&gt;$B$12,"",G349)</f>
        <v>68238.9298243742</v>
      </c>
      <c r="D350" s="18" t="n">
        <f aca="false">IF($A350&gt;$B$12,"",$B$14)</f>
        <v>2462.86880170557</v>
      </c>
      <c r="E350" s="18" t="n">
        <f aca="false">IF($A350&gt;$B$12,"",IPMT($B$13,$A350,$B$12,-$B$5))</f>
        <v>355.411092835304</v>
      </c>
      <c r="F350" s="18" t="n">
        <f aca="false">IF($A350&gt;$B$12,"",PPMT($B$13,$A350,$B$12,-$B$5))</f>
        <v>2107.45770887026</v>
      </c>
      <c r="G350" s="18" t="n">
        <f aca="false">IF($A350&gt;$B$12,"",C350-F350)</f>
        <v>66131.472115504</v>
      </c>
      <c r="H350" s="18" t="n">
        <f aca="false">IF($A350&gt;$B$12,"",SUM($E$20:E350))</f>
        <v>481341.045480046</v>
      </c>
    </row>
    <row r="351" customFormat="false" ht="15" hidden="false" customHeight="false" outlineLevel="0" collapsed="false">
      <c r="A351" s="19" t="n">
        <v>332</v>
      </c>
      <c r="B351" s="20" t="n">
        <f aca="false">IF($A351&gt;$B$12,"",EDATE($B$9,($A351-1)*12/$B$8))</f>
        <v>56340</v>
      </c>
      <c r="C351" s="21" t="n">
        <f aca="false">IF($A351&gt;$B$12,"",G350)</f>
        <v>66131.472115504</v>
      </c>
      <c r="D351" s="21" t="n">
        <f aca="false">IF($A351&gt;$B$12,"",$B$14)</f>
        <v>2462.86880170557</v>
      </c>
      <c r="E351" s="21" t="n">
        <f aca="false">IF($A351&gt;$B$12,"",IPMT($B$13,$A351,$B$12,-$B$5))</f>
        <v>344.434750601606</v>
      </c>
      <c r="F351" s="21" t="n">
        <f aca="false">IF($A351&gt;$B$12,"",PPMT($B$13,$A351,$B$12,-$B$5))</f>
        <v>2118.43405110396</v>
      </c>
      <c r="G351" s="21" t="n">
        <f aca="false">IF($A351&gt;$B$12,"",C351-F351)</f>
        <v>64013.0380644</v>
      </c>
      <c r="H351" s="21" t="n">
        <f aca="false">IF($A351&gt;$B$12,"",SUM($E$20:E351))</f>
        <v>481685.480230648</v>
      </c>
    </row>
    <row r="352" customFormat="false" ht="15" hidden="false" customHeight="false" outlineLevel="0" collapsed="false">
      <c r="A352" s="16" t="n">
        <v>333</v>
      </c>
      <c r="B352" s="17" t="n">
        <f aca="false">IF($A352&gt;$B$12,"",EDATE($B$9,($A352-1)*12/$B$8))</f>
        <v>56370</v>
      </c>
      <c r="C352" s="18" t="n">
        <f aca="false">IF($A352&gt;$B$12,"",G351)</f>
        <v>64013.0380644</v>
      </c>
      <c r="D352" s="18" t="n">
        <f aca="false">IF($A352&gt;$B$12,"",$B$14)</f>
        <v>2462.86880170557</v>
      </c>
      <c r="E352" s="18" t="n">
        <f aca="false">IF($A352&gt;$B$12,"",IPMT($B$13,$A352,$B$12,-$B$5))</f>
        <v>333.401239918773</v>
      </c>
      <c r="F352" s="18" t="n">
        <f aca="false">IF($A352&gt;$B$12,"",PPMT($B$13,$A352,$B$12,-$B$5))</f>
        <v>2129.46756178679</v>
      </c>
      <c r="G352" s="18" t="n">
        <f aca="false">IF($A352&gt;$B$12,"",C352-F352)</f>
        <v>61883.5705026132</v>
      </c>
      <c r="H352" s="18" t="n">
        <f aca="false">IF($A352&gt;$B$12,"",SUM($E$20:E352))</f>
        <v>482018.881470566</v>
      </c>
    </row>
    <row r="353" customFormat="false" ht="15" hidden="false" customHeight="false" outlineLevel="0" collapsed="false">
      <c r="A353" s="19" t="n">
        <v>334</v>
      </c>
      <c r="B353" s="20" t="n">
        <f aca="false">IF($A353&gt;$B$12,"",EDATE($B$9,($A353-1)*12/$B$8))</f>
        <v>56401</v>
      </c>
      <c r="C353" s="21" t="n">
        <f aca="false">IF($A353&gt;$B$12,"",G352)</f>
        <v>61883.5705026132</v>
      </c>
      <c r="D353" s="21" t="n">
        <f aca="false">IF($A353&gt;$B$12,"",$B$14)</f>
        <v>2462.86880170557</v>
      </c>
      <c r="E353" s="21" t="n">
        <f aca="false">IF($A353&gt;$B$12,"",IPMT($B$13,$A353,$B$12,-$B$5))</f>
        <v>322.310263034466</v>
      </c>
      <c r="F353" s="21" t="n">
        <f aca="false">IF($A353&gt;$B$12,"",PPMT($B$13,$A353,$B$12,-$B$5))</f>
        <v>2140.5585386711</v>
      </c>
      <c r="G353" s="21" t="n">
        <f aca="false">IF($A353&gt;$B$12,"",C353-F353)</f>
        <v>59743.0119639421</v>
      </c>
      <c r="H353" s="21" t="n">
        <f aca="false">IF($A353&gt;$B$12,"",SUM($E$20:E353))</f>
        <v>482341.191733601</v>
      </c>
    </row>
    <row r="354" customFormat="false" ht="15" hidden="false" customHeight="false" outlineLevel="0" collapsed="false">
      <c r="A354" s="16" t="n">
        <v>335</v>
      </c>
      <c r="B354" s="17" t="n">
        <f aca="false">IF($A354&gt;$B$12,"",EDATE($B$9,($A354-1)*12/$B$8))</f>
        <v>56431</v>
      </c>
      <c r="C354" s="18" t="n">
        <f aca="false">IF($A354&gt;$B$12,"",G353)</f>
        <v>59743.0119639421</v>
      </c>
      <c r="D354" s="18" t="n">
        <f aca="false">IF($A354&gt;$B$12,"",$B$14)</f>
        <v>2462.86880170557</v>
      </c>
      <c r="E354" s="18" t="n">
        <f aca="false">IF($A354&gt;$B$12,"",IPMT($B$13,$A354,$B$12,-$B$5))</f>
        <v>311.161520645556</v>
      </c>
      <c r="F354" s="18" t="n">
        <f aca="false">IF($A354&gt;$B$12,"",PPMT($B$13,$A354,$B$12,-$B$5))</f>
        <v>2151.70728106001</v>
      </c>
      <c r="G354" s="18" t="n">
        <f aca="false">IF($A354&gt;$B$12,"",C354-F354)</f>
        <v>57591.3046828821</v>
      </c>
      <c r="H354" s="18" t="n">
        <f aca="false">IF($A354&gt;$B$12,"",SUM($E$20:E354))</f>
        <v>482652.353254246</v>
      </c>
    </row>
    <row r="355" customFormat="false" ht="15" hidden="false" customHeight="false" outlineLevel="0" collapsed="false">
      <c r="A355" s="19" t="n">
        <v>336</v>
      </c>
      <c r="B355" s="20" t="n">
        <f aca="false">IF($A355&gt;$B$12,"",EDATE($B$9,($A355-1)*12/$B$8))</f>
        <v>56462</v>
      </c>
      <c r="C355" s="21" t="n">
        <f aca="false">IF($A355&gt;$B$12,"",G354)</f>
        <v>57591.3046828821</v>
      </c>
      <c r="D355" s="21" t="n">
        <f aca="false">IF($A355&gt;$B$12,"",$B$14)</f>
        <v>2462.86880170557</v>
      </c>
      <c r="E355" s="21" t="n">
        <f aca="false">IF($A355&gt;$B$12,"",IPMT($B$13,$A355,$B$12,-$B$5))</f>
        <v>299.954711890034</v>
      </c>
      <c r="F355" s="21" t="n">
        <f aca="false">IF($A355&gt;$B$12,"",PPMT($B$13,$A355,$B$12,-$B$5))</f>
        <v>2162.91408981553</v>
      </c>
      <c r="G355" s="21" t="n">
        <f aca="false">IF($A355&gt;$B$12,"",C355-F355)</f>
        <v>55428.3905930666</v>
      </c>
      <c r="H355" s="21" t="n">
        <f aca="false">IF($A355&gt;$B$12,"",SUM($E$20:E355))</f>
        <v>482952.307966137</v>
      </c>
    </row>
    <row r="356" customFormat="false" ht="15" hidden="false" customHeight="false" outlineLevel="0" collapsed="false">
      <c r="A356" s="16" t="n">
        <v>337</v>
      </c>
      <c r="B356" s="17" t="n">
        <f aca="false">IF($A356&gt;$B$12,"",EDATE($B$9,($A356-1)*12/$B$8))</f>
        <v>56493</v>
      </c>
      <c r="C356" s="18" t="n">
        <f aca="false">IF($A356&gt;$B$12,"",G355)</f>
        <v>55428.3905930666</v>
      </c>
      <c r="D356" s="18" t="n">
        <f aca="false">IF($A356&gt;$B$12,"",$B$14)</f>
        <v>2462.86880170557</v>
      </c>
      <c r="E356" s="18" t="n">
        <f aca="false">IF($A356&gt;$B$12,"",IPMT($B$13,$A356,$B$12,-$B$5))</f>
        <v>288.689534338912</v>
      </c>
      <c r="F356" s="18" t="n">
        <f aca="false">IF($A356&gt;$B$12,"",PPMT($B$13,$A356,$B$12,-$B$5))</f>
        <v>2174.17926736665</v>
      </c>
      <c r="G356" s="18" t="n">
        <f aca="false">IF($A356&gt;$B$12,"",C356-F356)</f>
        <v>53254.2113256999</v>
      </c>
      <c r="H356" s="18" t="n">
        <f aca="false">IF($A356&gt;$B$12,"",SUM($E$20:E356))</f>
        <v>483240.997500475</v>
      </c>
    </row>
    <row r="357" customFormat="false" ht="15" hidden="false" customHeight="false" outlineLevel="0" collapsed="false">
      <c r="A357" s="19" t="n">
        <v>338</v>
      </c>
      <c r="B357" s="20" t="n">
        <f aca="false">IF($A357&gt;$B$12,"",EDATE($B$9,($A357-1)*12/$B$8))</f>
        <v>56523</v>
      </c>
      <c r="C357" s="21" t="n">
        <f aca="false">IF($A357&gt;$B$12,"",G356)</f>
        <v>53254.2113256999</v>
      </c>
      <c r="D357" s="21" t="n">
        <f aca="false">IF($A357&gt;$B$12,"",$B$14)</f>
        <v>2462.86880170557</v>
      </c>
      <c r="E357" s="21" t="n">
        <f aca="false">IF($A357&gt;$B$12,"",IPMT($B$13,$A357,$B$12,-$B$5))</f>
        <v>277.365683988045</v>
      </c>
      <c r="F357" s="21" t="n">
        <f aca="false">IF($A357&gt;$B$12,"",PPMT($B$13,$A357,$B$12,-$B$5))</f>
        <v>2185.50311771752</v>
      </c>
      <c r="G357" s="21" t="n">
        <f aca="false">IF($A357&gt;$B$12,"",C357-F357)</f>
        <v>51068.7082079824</v>
      </c>
      <c r="H357" s="21" t="n">
        <f aca="false">IF($A357&gt;$B$12,"",SUM($E$20:E357))</f>
        <v>483518.363184463</v>
      </c>
    </row>
    <row r="358" customFormat="false" ht="15" hidden="false" customHeight="false" outlineLevel="0" collapsed="false">
      <c r="A358" s="16" t="n">
        <v>339</v>
      </c>
      <c r="B358" s="17" t="n">
        <f aca="false">IF($A358&gt;$B$12,"",EDATE($B$9,($A358-1)*12/$B$8))</f>
        <v>56554</v>
      </c>
      <c r="C358" s="18" t="n">
        <f aca="false">IF($A358&gt;$B$12,"",G357)</f>
        <v>51068.7082079824</v>
      </c>
      <c r="D358" s="18" t="n">
        <f aca="false">IF($A358&gt;$B$12,"",$B$14)</f>
        <v>2462.86880170557</v>
      </c>
      <c r="E358" s="18" t="n">
        <f aca="false">IF($A358&gt;$B$12,"",IPMT($B$13,$A358,$B$12,-$B$5))</f>
        <v>265.982855249932</v>
      </c>
      <c r="F358" s="18" t="n">
        <f aca="false">IF($A358&gt;$B$12,"",PPMT($B$13,$A358,$B$12,-$B$5))</f>
        <v>2196.88594645563</v>
      </c>
      <c r="G358" s="18" t="n">
        <f aca="false">IF($A358&gt;$B$12,"",C358-F358)</f>
        <v>48871.8222615268</v>
      </c>
      <c r="H358" s="18" t="n">
        <f aca="false">IF($A358&gt;$B$12,"",SUM($E$20:E358))</f>
        <v>483784.346039713</v>
      </c>
    </row>
    <row r="359" customFormat="false" ht="15" hidden="false" customHeight="false" outlineLevel="0" collapsed="false">
      <c r="A359" s="19" t="n">
        <v>340</v>
      </c>
      <c r="B359" s="20" t="n">
        <f aca="false">IF($A359&gt;$B$12,"",EDATE($B$9,($A359-1)*12/$B$8))</f>
        <v>56584</v>
      </c>
      <c r="C359" s="21" t="n">
        <f aca="false">IF($A359&gt;$B$12,"",G358)</f>
        <v>48871.8222615268</v>
      </c>
      <c r="D359" s="21" t="n">
        <f aca="false">IF($A359&gt;$B$12,"",$B$14)</f>
        <v>2462.86880170557</v>
      </c>
      <c r="E359" s="21" t="n">
        <f aca="false">IF($A359&gt;$B$12,"",IPMT($B$13,$A359,$B$12,-$B$5))</f>
        <v>254.540740945474</v>
      </c>
      <c r="F359" s="21" t="n">
        <f aca="false">IF($A359&gt;$B$12,"",PPMT($B$13,$A359,$B$12,-$B$5))</f>
        <v>2208.32806076009</v>
      </c>
      <c r="G359" s="21" t="n">
        <f aca="false">IF($A359&gt;$B$12,"",C359-F359)</f>
        <v>46663.4942007667</v>
      </c>
      <c r="H359" s="21" t="n">
        <f aca="false">IF($A359&gt;$B$12,"",SUM($E$20:E359))</f>
        <v>484038.886780659</v>
      </c>
    </row>
    <row r="360" customFormat="false" ht="15" hidden="false" customHeight="false" outlineLevel="0" collapsed="false">
      <c r="A360" s="16" t="n">
        <v>341</v>
      </c>
      <c r="B360" s="17" t="n">
        <f aca="false">IF($A360&gt;$B$12,"",EDATE($B$9,($A360-1)*12/$B$8))</f>
        <v>56615</v>
      </c>
      <c r="C360" s="18" t="n">
        <f aca="false">IF($A360&gt;$B$12,"",G359)</f>
        <v>46663.4942007667</v>
      </c>
      <c r="D360" s="18" t="n">
        <f aca="false">IF($A360&gt;$B$12,"",$B$14)</f>
        <v>2462.86880170557</v>
      </c>
      <c r="E360" s="18" t="n">
        <f aca="false">IF($A360&gt;$B$12,"",IPMT($B$13,$A360,$B$12,-$B$5))</f>
        <v>243.039032295684</v>
      </c>
      <c r="F360" s="18" t="n">
        <f aca="false">IF($A360&gt;$B$12,"",PPMT($B$13,$A360,$B$12,-$B$5))</f>
        <v>2219.82976940988</v>
      </c>
      <c r="G360" s="18" t="n">
        <f aca="false">IF($A360&gt;$B$12,"",C360-F360)</f>
        <v>44443.6644313568</v>
      </c>
      <c r="H360" s="18" t="n">
        <f aca="false">IF($A360&gt;$B$12,"",SUM($E$20:E360))</f>
        <v>484281.925812955</v>
      </c>
    </row>
    <row r="361" customFormat="false" ht="15" hidden="false" customHeight="false" outlineLevel="0" collapsed="false">
      <c r="A361" s="19" t="n">
        <v>342</v>
      </c>
      <c r="B361" s="20" t="n">
        <f aca="false">IF($A361&gt;$B$12,"",EDATE($B$9,($A361-1)*12/$B$8))</f>
        <v>56646</v>
      </c>
      <c r="C361" s="21" t="n">
        <f aca="false">IF($A361&gt;$B$12,"",G360)</f>
        <v>44443.6644313568</v>
      </c>
      <c r="D361" s="21" t="n">
        <f aca="false">IF($A361&gt;$B$12,"",$B$14)</f>
        <v>2462.86880170557</v>
      </c>
      <c r="E361" s="21" t="n">
        <f aca="false">IF($A361&gt;$B$12,"",IPMT($B$13,$A361,$B$12,-$B$5))</f>
        <v>231.477418913341</v>
      </c>
      <c r="F361" s="21" t="n">
        <f aca="false">IF($A361&gt;$B$12,"",PPMT($B$13,$A361,$B$12,-$B$5))</f>
        <v>2231.39138279223</v>
      </c>
      <c r="G361" s="21" t="n">
        <f aca="false">IF($A361&gt;$B$12,"",C361-F361)</f>
        <v>42212.2730485646</v>
      </c>
      <c r="H361" s="21" t="n">
        <f aca="false">IF($A361&gt;$B$12,"",SUM($E$20:E361))</f>
        <v>484513.403231868</v>
      </c>
    </row>
    <row r="362" customFormat="false" ht="15" hidden="false" customHeight="false" outlineLevel="0" collapsed="false">
      <c r="A362" s="16" t="n">
        <v>343</v>
      </c>
      <c r="B362" s="17" t="n">
        <f aca="false">IF($A362&gt;$B$12,"",EDATE($B$9,($A362-1)*12/$B$8))</f>
        <v>56674</v>
      </c>
      <c r="C362" s="18" t="n">
        <f aca="false">IF($A362&gt;$B$12,"",G361)</f>
        <v>42212.2730485646</v>
      </c>
      <c r="D362" s="18" t="n">
        <f aca="false">IF($A362&gt;$B$12,"",$B$14)</f>
        <v>2462.86880170557</v>
      </c>
      <c r="E362" s="18" t="n">
        <f aca="false">IF($A362&gt;$B$12,"",IPMT($B$13,$A362,$B$12,-$B$5))</f>
        <v>219.855588794632</v>
      </c>
      <c r="F362" s="18" t="n">
        <f aca="false">IF($A362&gt;$B$12,"",PPMT($B$13,$A362,$B$12,-$B$5))</f>
        <v>2243.01321291093</v>
      </c>
      <c r="G362" s="18" t="n">
        <f aca="false">IF($A362&gt;$B$12,"",C362-F362)</f>
        <v>39969.2598356536</v>
      </c>
      <c r="H362" s="18" t="n">
        <f aca="false">IF($A362&gt;$B$12,"",SUM($E$20:E362))</f>
        <v>484733.258820663</v>
      </c>
    </row>
    <row r="363" customFormat="false" ht="15" hidden="false" customHeight="false" outlineLevel="0" collapsed="false">
      <c r="A363" s="19" t="n">
        <v>344</v>
      </c>
      <c r="B363" s="20" t="n">
        <f aca="false">IF($A363&gt;$B$12,"",EDATE($B$9,($A363-1)*12/$B$8))</f>
        <v>56705</v>
      </c>
      <c r="C363" s="21" t="n">
        <f aca="false">IF($A363&gt;$B$12,"",G362)</f>
        <v>39969.2598356536</v>
      </c>
      <c r="D363" s="21" t="n">
        <f aca="false">IF($A363&gt;$B$12,"",$B$14)</f>
        <v>2462.86880170557</v>
      </c>
      <c r="E363" s="21" t="n">
        <f aca="false">IF($A363&gt;$B$12,"",IPMT($B$13,$A363,$B$12,-$B$5))</f>
        <v>208.173228310721</v>
      </c>
      <c r="F363" s="21" t="n">
        <f aca="false">IF($A363&gt;$B$12,"",PPMT($B$13,$A363,$B$12,-$B$5))</f>
        <v>2254.69557339485</v>
      </c>
      <c r="G363" s="21" t="n">
        <f aca="false">IF($A363&gt;$B$12,"",C363-F363)</f>
        <v>37714.5642622588</v>
      </c>
      <c r="H363" s="21" t="n">
        <f aca="false">IF($A363&gt;$B$12,"",SUM($E$20:E363))</f>
        <v>484941.432048973</v>
      </c>
    </row>
    <row r="364" customFormat="false" ht="15" hidden="false" customHeight="false" outlineLevel="0" collapsed="false">
      <c r="A364" s="16" t="n">
        <v>345</v>
      </c>
      <c r="B364" s="17" t="n">
        <f aca="false">IF($A364&gt;$B$12,"",EDATE($B$9,($A364-1)*12/$B$8))</f>
        <v>56735</v>
      </c>
      <c r="C364" s="18" t="n">
        <f aca="false">IF($A364&gt;$B$12,"",G363)</f>
        <v>37714.5642622588</v>
      </c>
      <c r="D364" s="18" t="n">
        <f aca="false">IF($A364&gt;$B$12,"",$B$14)</f>
        <v>2462.86880170557</v>
      </c>
      <c r="E364" s="18" t="n">
        <f aca="false">IF($A364&gt;$B$12,"",IPMT($B$13,$A364,$B$12,-$B$5))</f>
        <v>196.430022199289</v>
      </c>
      <c r="F364" s="18" t="n">
        <f aca="false">IF($A364&gt;$B$12,"",PPMT($B$13,$A364,$B$12,-$B$5))</f>
        <v>2266.43877950628</v>
      </c>
      <c r="G364" s="18" t="n">
        <f aca="false">IF($A364&gt;$B$12,"",C364-F364)</f>
        <v>35448.1254827525</v>
      </c>
      <c r="H364" s="18" t="n">
        <f aca="false">IF($A364&gt;$B$12,"",SUM($E$20:E364))</f>
        <v>485137.862071173</v>
      </c>
    </row>
    <row r="365" customFormat="false" ht="15" hidden="false" customHeight="false" outlineLevel="0" collapsed="false">
      <c r="A365" s="19" t="n">
        <v>346</v>
      </c>
      <c r="B365" s="20" t="n">
        <f aca="false">IF($A365&gt;$B$12,"",EDATE($B$9,($A365-1)*12/$B$8))</f>
        <v>56766</v>
      </c>
      <c r="C365" s="21" t="n">
        <f aca="false">IF($A365&gt;$B$12,"",G364)</f>
        <v>35448.1254827525</v>
      </c>
      <c r="D365" s="21" t="n">
        <f aca="false">IF($A365&gt;$B$12,"",$B$14)</f>
        <v>2462.86880170557</v>
      </c>
      <c r="E365" s="21" t="n">
        <f aca="false">IF($A365&gt;$B$12,"",IPMT($B$13,$A365,$B$12,-$B$5))</f>
        <v>184.625653556028</v>
      </c>
      <c r="F365" s="21" t="n">
        <f aca="false">IF($A365&gt;$B$12,"",PPMT($B$13,$A365,$B$12,-$B$5))</f>
        <v>2278.24314814954</v>
      </c>
      <c r="G365" s="21" t="n">
        <f aca="false">IF($A365&gt;$B$12,"",C365-F365)</f>
        <v>33169.882334603</v>
      </c>
      <c r="H365" s="21" t="n">
        <f aca="false">IF($A365&gt;$B$12,"",SUM($E$20:E365))</f>
        <v>485322.487724729</v>
      </c>
    </row>
    <row r="366" customFormat="false" ht="15" hidden="false" customHeight="false" outlineLevel="0" collapsed="false">
      <c r="A366" s="16" t="n">
        <v>347</v>
      </c>
      <c r="B366" s="17" t="n">
        <f aca="false">IF($A366&gt;$B$12,"",EDATE($B$9,($A366-1)*12/$B$8))</f>
        <v>56796</v>
      </c>
      <c r="C366" s="18" t="n">
        <f aca="false">IF($A366&gt;$B$12,"",G365)</f>
        <v>33169.882334603</v>
      </c>
      <c r="D366" s="18" t="n">
        <f aca="false">IF($A366&gt;$B$12,"",$B$14)</f>
        <v>2462.86880170557</v>
      </c>
      <c r="E366" s="18" t="n">
        <f aca="false">IF($A366&gt;$B$12,"",IPMT($B$13,$A366,$B$12,-$B$5))</f>
        <v>172.759803826083</v>
      </c>
      <c r="F366" s="18" t="n">
        <f aca="false">IF($A366&gt;$B$12,"",PPMT($B$13,$A366,$B$12,-$B$5))</f>
        <v>2290.10899787948</v>
      </c>
      <c r="G366" s="18" t="n">
        <f aca="false">IF($A366&gt;$B$12,"",C366-F366)</f>
        <v>30879.7733367235</v>
      </c>
      <c r="H366" s="18" t="n">
        <f aca="false">IF($A366&gt;$B$12,"",SUM($E$20:E366))</f>
        <v>485495.247528555</v>
      </c>
    </row>
    <row r="367" customFormat="false" ht="15" hidden="false" customHeight="false" outlineLevel="0" collapsed="false">
      <c r="A367" s="19" t="n">
        <v>348</v>
      </c>
      <c r="B367" s="20" t="n">
        <f aca="false">IF($A367&gt;$B$12,"",EDATE($B$9,($A367-1)*12/$B$8))</f>
        <v>56827</v>
      </c>
      <c r="C367" s="21" t="n">
        <f aca="false">IF($A367&gt;$B$12,"",G366)</f>
        <v>30879.7733367235</v>
      </c>
      <c r="D367" s="21" t="n">
        <f aca="false">IF($A367&gt;$B$12,"",$B$14)</f>
        <v>2462.86880170557</v>
      </c>
      <c r="E367" s="21" t="n">
        <f aca="false">IF($A367&gt;$B$12,"",IPMT($B$13,$A367,$B$12,-$B$5))</f>
        <v>160.83215279546</v>
      </c>
      <c r="F367" s="21" t="n">
        <f aca="false">IF($A367&gt;$B$12,"",PPMT($B$13,$A367,$B$12,-$B$5))</f>
        <v>2302.03664891011</v>
      </c>
      <c r="G367" s="21" t="n">
        <f aca="false">IF($A367&gt;$B$12,"",C367-F367)</f>
        <v>28577.7366878134</v>
      </c>
      <c r="H367" s="21" t="n">
        <f aca="false">IF($A367&gt;$B$12,"",SUM($E$20:E367))</f>
        <v>485656.07968135</v>
      </c>
    </row>
    <row r="368" customFormat="false" ht="15" hidden="false" customHeight="false" outlineLevel="0" collapsed="false">
      <c r="A368" s="16" t="n">
        <v>349</v>
      </c>
      <c r="B368" s="17" t="n">
        <f aca="false">IF($A368&gt;$B$12,"",EDATE($B$9,($A368-1)*12/$B$8))</f>
        <v>56858</v>
      </c>
      <c r="C368" s="18" t="n">
        <f aca="false">IF($A368&gt;$B$12,"",G367)</f>
        <v>28577.7366878134</v>
      </c>
      <c r="D368" s="18" t="n">
        <f aca="false">IF($A368&gt;$B$12,"",$B$14)</f>
        <v>2462.86880170557</v>
      </c>
      <c r="E368" s="18" t="n">
        <f aca="false">IF($A368&gt;$B$12,"",IPMT($B$13,$A368,$B$12,-$B$5))</f>
        <v>148.842378582388</v>
      </c>
      <c r="F368" s="18" t="n">
        <f aca="false">IF($A368&gt;$B$12,"",PPMT($B$13,$A368,$B$12,-$B$5))</f>
        <v>2314.02642312318</v>
      </c>
      <c r="G368" s="18" t="n">
        <f aca="false">IF($A368&gt;$B$12,"",C368-F368)</f>
        <v>26263.7102646902</v>
      </c>
      <c r="H368" s="18" t="n">
        <f aca="false">IF($A368&gt;$B$12,"",SUM($E$20:E368))</f>
        <v>485804.922059932</v>
      </c>
    </row>
    <row r="369" customFormat="false" ht="15" hidden="false" customHeight="false" outlineLevel="0" collapsed="false">
      <c r="A369" s="19" t="n">
        <v>350</v>
      </c>
      <c r="B369" s="20" t="n">
        <f aca="false">IF($A369&gt;$B$12,"",EDATE($B$9,($A369-1)*12/$B$8))</f>
        <v>56888</v>
      </c>
      <c r="C369" s="21" t="n">
        <f aca="false">IF($A369&gt;$B$12,"",G368)</f>
        <v>26263.7102646902</v>
      </c>
      <c r="D369" s="21" t="n">
        <f aca="false">IF($A369&gt;$B$12,"",$B$14)</f>
        <v>2462.86880170557</v>
      </c>
      <c r="E369" s="21" t="n">
        <f aca="false">IF($A369&gt;$B$12,"",IPMT($B$13,$A369,$B$12,-$B$5))</f>
        <v>136.790157628621</v>
      </c>
      <c r="F369" s="21" t="n">
        <f aca="false">IF($A369&gt;$B$12,"",PPMT($B$13,$A369,$B$12,-$B$5))</f>
        <v>2326.07864407695</v>
      </c>
      <c r="G369" s="21" t="n">
        <f aca="false">IF($A369&gt;$B$12,"",C369-F369)</f>
        <v>23937.6316206133</v>
      </c>
      <c r="H369" s="21" t="n">
        <f aca="false">IF($A369&gt;$B$12,"",SUM($E$20:E369))</f>
        <v>485941.712217561</v>
      </c>
    </row>
    <row r="370" customFormat="false" ht="15" hidden="false" customHeight="false" outlineLevel="0" collapsed="false">
      <c r="A370" s="16" t="n">
        <v>351</v>
      </c>
      <c r="B370" s="17" t="n">
        <f aca="false">IF($A370&gt;$B$12,"",EDATE($B$9,($A370-1)*12/$B$8))</f>
        <v>56919</v>
      </c>
      <c r="C370" s="18" t="n">
        <f aca="false">IF($A370&gt;$B$12,"",G369)</f>
        <v>23937.6316206133</v>
      </c>
      <c r="D370" s="18" t="n">
        <f aca="false">IF($A370&gt;$B$12,"",$B$14)</f>
        <v>2462.86880170557</v>
      </c>
      <c r="E370" s="18" t="n">
        <f aca="false">IF($A370&gt;$B$12,"",IPMT($B$13,$A370,$B$12,-$B$5))</f>
        <v>124.675164690719</v>
      </c>
      <c r="F370" s="18" t="n">
        <f aca="false">IF($A370&gt;$B$12,"",PPMT($B$13,$A370,$B$12,-$B$5))</f>
        <v>2338.19363701485</v>
      </c>
      <c r="G370" s="18" t="n">
        <f aca="false">IF($A370&gt;$B$12,"",C370-F370)</f>
        <v>21599.4379835984</v>
      </c>
      <c r="H370" s="18" t="n">
        <f aca="false">IF($A370&gt;$B$12,"",SUM($E$20:E370))</f>
        <v>486066.387382252</v>
      </c>
    </row>
    <row r="371" customFormat="false" ht="15" hidden="false" customHeight="false" outlineLevel="0" collapsed="false">
      <c r="A371" s="19" t="n">
        <v>352</v>
      </c>
      <c r="B371" s="20" t="n">
        <f aca="false">IF($A371&gt;$B$12,"",EDATE($B$9,($A371-1)*12/$B$8))</f>
        <v>56949</v>
      </c>
      <c r="C371" s="21" t="n">
        <f aca="false">IF($A371&gt;$B$12,"",G370)</f>
        <v>21599.4379835984</v>
      </c>
      <c r="D371" s="21" t="n">
        <f aca="false">IF($A371&gt;$B$12,"",$B$14)</f>
        <v>2462.86880170557</v>
      </c>
      <c r="E371" s="21" t="n">
        <f aca="false">IF($A371&gt;$B$12,"",IPMT($B$13,$A371,$B$12,-$B$5))</f>
        <v>112.497072831268</v>
      </c>
      <c r="F371" s="21" t="n">
        <f aca="false">IF($A371&gt;$B$12,"",PPMT($B$13,$A371,$B$12,-$B$5))</f>
        <v>2350.3717288743</v>
      </c>
      <c r="G371" s="21" t="n">
        <f aca="false">IF($A371&gt;$B$12,"",C371-F371)</f>
        <v>19249.0662547241</v>
      </c>
      <c r="H371" s="21" t="n">
        <f aca="false">IF($A371&gt;$B$12,"",SUM($E$20:E371))</f>
        <v>486178.884455083</v>
      </c>
    </row>
    <row r="372" customFormat="false" ht="15" hidden="false" customHeight="false" outlineLevel="0" collapsed="false">
      <c r="A372" s="16" t="n">
        <v>353</v>
      </c>
      <c r="B372" s="17" t="n">
        <f aca="false">IF($A372&gt;$B$12,"",EDATE($B$9,($A372-1)*12/$B$8))</f>
        <v>56980</v>
      </c>
      <c r="C372" s="18" t="n">
        <f aca="false">IF($A372&gt;$B$12,"",G371)</f>
        <v>19249.0662547241</v>
      </c>
      <c r="D372" s="18" t="n">
        <f aca="false">IF($A372&gt;$B$12,"",$B$14)</f>
        <v>2462.86880170557</v>
      </c>
      <c r="E372" s="18" t="n">
        <f aca="false">IF($A372&gt;$B$12,"",IPMT($B$13,$A372,$B$12,-$B$5))</f>
        <v>100.255553410049</v>
      </c>
      <c r="F372" s="18" t="n">
        <f aca="false">IF($A372&gt;$B$12,"",PPMT($B$13,$A372,$B$12,-$B$5))</f>
        <v>2362.61324829552</v>
      </c>
      <c r="G372" s="18" t="n">
        <f aca="false">IF($A372&gt;$B$12,"",C372-F372)</f>
        <v>16886.4530064286</v>
      </c>
      <c r="H372" s="18" t="n">
        <f aca="false">IF($A372&gt;$B$12,"",SUM($E$20:E372))</f>
        <v>486279.140008493</v>
      </c>
    </row>
    <row r="373" customFormat="false" ht="15" hidden="false" customHeight="false" outlineLevel="0" collapsed="false">
      <c r="A373" s="19" t="n">
        <v>354</v>
      </c>
      <c r="B373" s="20" t="n">
        <f aca="false">IF($A373&gt;$B$12,"",EDATE($B$9,($A373-1)*12/$B$8))</f>
        <v>57011</v>
      </c>
      <c r="C373" s="21" t="n">
        <f aca="false">IF($A373&gt;$B$12,"",G372)</f>
        <v>16886.4530064286</v>
      </c>
      <c r="D373" s="21" t="n">
        <f aca="false">IF($A373&gt;$B$12,"",$B$14)</f>
        <v>2462.86880170557</v>
      </c>
      <c r="E373" s="21" t="n">
        <f aca="false">IF($A373&gt;$B$12,"",IPMT($B$13,$A373,$B$12,-$B$5))</f>
        <v>87.9502760751764</v>
      </c>
      <c r="F373" s="21" t="n">
        <f aca="false">IF($A373&gt;$B$12,"",PPMT($B$13,$A373,$B$12,-$B$5))</f>
        <v>2374.91852563039</v>
      </c>
      <c r="G373" s="21" t="n">
        <f aca="false">IF($A373&gt;$B$12,"",C373-F373)</f>
        <v>14511.5344807982</v>
      </c>
      <c r="H373" s="21" t="n">
        <f aca="false">IF($A373&gt;$B$12,"",SUM($E$20:E373))</f>
        <v>486367.090284568</v>
      </c>
    </row>
    <row r="374" customFormat="false" ht="15" hidden="false" customHeight="false" outlineLevel="0" collapsed="false">
      <c r="A374" s="16" t="n">
        <v>355</v>
      </c>
      <c r="B374" s="17" t="n">
        <f aca="false">IF($A374&gt;$B$12,"",EDATE($B$9,($A374-1)*12/$B$8))</f>
        <v>57040</v>
      </c>
      <c r="C374" s="18" t="n">
        <f aca="false">IF($A374&gt;$B$12,"",G373)</f>
        <v>14511.5344807982</v>
      </c>
      <c r="D374" s="18" t="n">
        <f aca="false">IF($A374&gt;$B$12,"",$B$14)</f>
        <v>2462.86880170557</v>
      </c>
      <c r="E374" s="18" t="n">
        <f aca="false">IF($A374&gt;$B$12,"",IPMT($B$13,$A374,$B$12,-$B$5))</f>
        <v>75.5809087541829</v>
      </c>
      <c r="F374" s="18" t="n">
        <f aca="false">IF($A374&gt;$B$12,"",PPMT($B$13,$A374,$B$12,-$B$5))</f>
        <v>2387.28789295138</v>
      </c>
      <c r="G374" s="18" t="n">
        <f aca="false">IF($A374&gt;$B$12,"",C374-F374)</f>
        <v>12124.2465878468</v>
      </c>
      <c r="H374" s="18" t="n">
        <f aca="false">IF($A374&gt;$B$12,"",SUM($E$20:E374))</f>
        <v>486442.671193322</v>
      </c>
    </row>
    <row r="375" customFormat="false" ht="15" hidden="false" customHeight="false" outlineLevel="0" collapsed="false">
      <c r="A375" s="19" t="n">
        <v>356</v>
      </c>
      <c r="B375" s="20" t="n">
        <f aca="false">IF($A375&gt;$B$12,"",EDATE($B$9,($A375-1)*12/$B$8))</f>
        <v>57071</v>
      </c>
      <c r="C375" s="21" t="n">
        <f aca="false">IF($A375&gt;$B$12,"",G374)</f>
        <v>12124.2465878468</v>
      </c>
      <c r="D375" s="21" t="n">
        <f aca="false">IF($A375&gt;$B$12,"",$B$14)</f>
        <v>2462.86880170557</v>
      </c>
      <c r="E375" s="21" t="n">
        <f aca="false">IF($A375&gt;$B$12,"",IPMT($B$13,$A375,$B$12,-$B$5))</f>
        <v>63.1471176450607</v>
      </c>
      <c r="F375" s="21" t="n">
        <f aca="false">IF($A375&gt;$B$12,"",PPMT($B$13,$A375,$B$12,-$B$5))</f>
        <v>2399.72168406051</v>
      </c>
      <c r="G375" s="21" t="n">
        <f aca="false">IF($A375&gt;$B$12,"",C375-F375)</f>
        <v>9724.52490378632</v>
      </c>
      <c r="H375" s="21" t="n">
        <f aca="false">IF($A375&gt;$B$12,"",SUM($E$20:E375))</f>
        <v>486505.818310968</v>
      </c>
    </row>
    <row r="376" customFormat="false" ht="15" hidden="false" customHeight="false" outlineLevel="0" collapsed="false">
      <c r="A376" s="16" t="n">
        <v>357</v>
      </c>
      <c r="B376" s="17" t="n">
        <f aca="false">IF($A376&gt;$B$12,"",EDATE($B$9,($A376-1)*12/$B$8))</f>
        <v>57101</v>
      </c>
      <c r="C376" s="18" t="n">
        <f aca="false">IF($A376&gt;$B$12,"",G375)</f>
        <v>9724.52490378632</v>
      </c>
      <c r="D376" s="18" t="n">
        <f aca="false">IF($A376&gt;$B$12,"",$B$14)</f>
        <v>2462.86880170557</v>
      </c>
      <c r="E376" s="18" t="n">
        <f aca="false">IF($A376&gt;$B$12,"",IPMT($B$13,$A376,$B$12,-$B$5))</f>
        <v>50.6485672072466</v>
      </c>
      <c r="F376" s="18" t="n">
        <f aca="false">IF($A376&gt;$B$12,"",PPMT($B$13,$A376,$B$12,-$B$5))</f>
        <v>2412.22023449832</v>
      </c>
      <c r="G376" s="18" t="n">
        <f aca="false">IF($A376&gt;$B$12,"",C376-F376)</f>
        <v>7312.304669288</v>
      </c>
      <c r="H376" s="18" t="n">
        <f aca="false">IF($A376&gt;$B$12,"",SUM($E$20:E376))</f>
        <v>486556.466878175</v>
      </c>
    </row>
    <row r="377" customFormat="false" ht="15" hidden="false" customHeight="false" outlineLevel="0" collapsed="false">
      <c r="A377" s="19" t="n">
        <v>358</v>
      </c>
      <c r="B377" s="20" t="n">
        <f aca="false">IF($A377&gt;$B$12,"",EDATE($B$9,($A377-1)*12/$B$8))</f>
        <v>57132</v>
      </c>
      <c r="C377" s="21" t="n">
        <f aca="false">IF($A377&gt;$B$12,"",G376)</f>
        <v>7312.304669288</v>
      </c>
      <c r="D377" s="21" t="n">
        <f aca="false">IF($A377&gt;$B$12,"",$B$14)</f>
        <v>2462.86880170557</v>
      </c>
      <c r="E377" s="21" t="n">
        <f aca="false">IF($A377&gt;$B$12,"",IPMT($B$13,$A377,$B$12,-$B$5))</f>
        <v>38.084920152568</v>
      </c>
      <c r="F377" s="21" t="n">
        <f aca="false">IF($A377&gt;$B$12,"",PPMT($B$13,$A377,$B$12,-$B$5))</f>
        <v>2424.783881553</v>
      </c>
      <c r="G377" s="21" t="n">
        <f aca="false">IF($A377&gt;$B$12,"",C377-F377)</f>
        <v>4887.520787735</v>
      </c>
      <c r="H377" s="21" t="n">
        <f aca="false">IF($A377&gt;$B$12,"",SUM($E$20:E377))</f>
        <v>486594.551798327</v>
      </c>
    </row>
    <row r="378" customFormat="false" ht="15" hidden="false" customHeight="false" outlineLevel="0" collapsed="false">
      <c r="A378" s="16" t="n">
        <v>359</v>
      </c>
      <c r="B378" s="17" t="n">
        <f aca="false">IF($A378&gt;$B$12,"",EDATE($B$9,($A378-1)*12/$B$8))</f>
        <v>57162</v>
      </c>
      <c r="C378" s="18" t="n">
        <f aca="false">IF($A378&gt;$B$12,"",G377)</f>
        <v>4887.520787735</v>
      </c>
      <c r="D378" s="18" t="n">
        <f aca="false">IF($A378&gt;$B$12,"",$B$14)</f>
        <v>2462.86880170557</v>
      </c>
      <c r="E378" s="18" t="n">
        <f aca="false">IF($A378&gt;$B$12,"",IPMT($B$13,$A378,$B$12,-$B$5))</f>
        <v>25.4558374361475</v>
      </c>
      <c r="F378" s="18" t="n">
        <f aca="false">IF($A378&gt;$B$12,"",PPMT($B$13,$A378,$B$12,-$B$5))</f>
        <v>2437.41296426942</v>
      </c>
      <c r="G378" s="18" t="n">
        <f aca="false">IF($A378&gt;$B$12,"",C378-F378)</f>
        <v>2450.10782346558</v>
      </c>
      <c r="H378" s="18" t="n">
        <f aca="false">IF($A378&gt;$B$12,"",SUM($E$20:E378))</f>
        <v>486620.007635764</v>
      </c>
    </row>
    <row r="379" customFormat="false" ht="15" hidden="false" customHeight="false" outlineLevel="0" collapsed="false">
      <c r="A379" s="19" t="n">
        <v>360</v>
      </c>
      <c r="B379" s="20" t="n">
        <f aca="false">IF($A379&gt;$B$12,"",EDATE($B$9,($A379-1)*12/$B$8))</f>
        <v>57193</v>
      </c>
      <c r="C379" s="21" t="n">
        <f aca="false">IF($A379&gt;$B$12,"",G378)</f>
        <v>2450.10782346558</v>
      </c>
      <c r="D379" s="21" t="n">
        <f aca="false">IF($A379&gt;$B$12,"",$B$14)</f>
        <v>2462.86880170557</v>
      </c>
      <c r="E379" s="21" t="n">
        <f aca="false">IF($A379&gt;$B$12,"",IPMT($B$13,$A379,$B$12,-$B$5))</f>
        <v>12.7609782472446</v>
      </c>
      <c r="F379" s="21" t="n">
        <f aca="false">IF($A379&gt;$B$12,"",PPMT($B$13,$A379,$B$12,-$B$5))</f>
        <v>2450.10782345832</v>
      </c>
      <c r="G379" s="21" t="n">
        <f aca="false">IF($A379&gt;$B$12,"",C379-F379)</f>
        <v>7.26231519365683E-009</v>
      </c>
      <c r="H379" s="21" t="n">
        <f aca="false">IF($A379&gt;$B$12,"",SUM($E$20:E379))</f>
        <v>486632.768614011</v>
      </c>
    </row>
  </sheetData>
  <autoFilter ref="A19:H379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0"/>
  </cols>
  <sheetData>
    <row r="1" customFormat="false" ht="19.7" hidden="false" customHeight="false" outlineLevel="0" collapsed="false">
      <c r="A1" s="1" t="s">
        <v>33</v>
      </c>
    </row>
    <row r="2" customFormat="false" ht="15" hidden="false" customHeight="false" outlineLevel="0" collapsed="false">
      <c r="A2" s="4"/>
    </row>
    <row r="3" customFormat="false" ht="15" hidden="false" customHeight="false" outlineLevel="0" collapsed="false">
      <c r="A3" s="22" t="s">
        <v>34</v>
      </c>
    </row>
    <row r="4" customFormat="false" ht="15" hidden="false" customHeight="false" outlineLevel="0" collapsed="false">
      <c r="A4" s="4" t="s">
        <v>35</v>
      </c>
    </row>
    <row r="5" customFormat="false" ht="15" hidden="false" customHeight="false" outlineLevel="0" collapsed="false">
      <c r="A5" s="4" t="s">
        <v>36</v>
      </c>
    </row>
    <row r="6" customFormat="false" ht="15" hidden="false" customHeight="false" outlineLevel="0" collapsed="false">
      <c r="A6" s="4"/>
    </row>
    <row r="7" customFormat="false" ht="15" hidden="false" customHeight="false" outlineLevel="0" collapsed="false">
      <c r="A7" s="22" t="s">
        <v>37</v>
      </c>
    </row>
    <row r="8" customFormat="false" ht="15" hidden="false" customHeight="false" outlineLevel="0" collapsed="false">
      <c r="A8" s="4" t="s">
        <v>38</v>
      </c>
    </row>
    <row r="9" customFormat="false" ht="15" hidden="false" customHeight="false" outlineLevel="0" collapsed="false">
      <c r="A9" s="4" t="s">
        <v>39</v>
      </c>
    </row>
    <row r="10" customFormat="false" ht="15" hidden="false" customHeight="false" outlineLevel="0" collapsed="false">
      <c r="A10" s="4" t="s">
        <v>40</v>
      </c>
    </row>
    <row r="11" customFormat="false" ht="15" hidden="false" customHeight="false" outlineLevel="0" collapsed="false">
      <c r="A11" s="4" t="s">
        <v>41</v>
      </c>
    </row>
    <row r="12" customFormat="false" ht="15" hidden="false" customHeight="false" outlineLevel="0" collapsed="false">
      <c r="A12" s="4"/>
    </row>
    <row r="13" customFormat="false" ht="15" hidden="false" customHeight="false" outlineLevel="0" collapsed="false">
      <c r="A13" s="22" t="s">
        <v>42</v>
      </c>
    </row>
    <row r="14" customFormat="false" ht="15" hidden="false" customHeight="false" outlineLevel="0" collapsed="false">
      <c r="A14" s="4" t="s">
        <v>43</v>
      </c>
    </row>
    <row r="15" customFormat="false" ht="15" hidden="false" customHeight="false" outlineLevel="0" collapsed="false">
      <c r="A15" s="4" t="s">
        <v>44</v>
      </c>
    </row>
    <row r="16" customFormat="false" ht="15" hidden="false" customHeight="false" outlineLevel="0" collapsed="false">
      <c r="A16" s="4" t="s">
        <v>45</v>
      </c>
    </row>
    <row r="17" customFormat="false" ht="15" hidden="false" customHeight="false" outlineLevel="0" collapsed="false">
      <c r="A17" s="4"/>
    </row>
    <row r="18" customFormat="false" ht="15" hidden="false" customHeight="false" outlineLevel="0" collapsed="false">
      <c r="A18" s="22" t="s">
        <v>46</v>
      </c>
    </row>
    <row r="19" customFormat="false" ht="15" hidden="false" customHeight="false" outlineLevel="0" collapsed="false">
      <c r="A19" s="4" t="s">
        <v>47</v>
      </c>
    </row>
    <row r="20" customFormat="false" ht="15" hidden="false" customHeight="false" outlineLevel="0" collapsed="false">
      <c r="A20" s="4" t="s">
        <v>48</v>
      </c>
    </row>
    <row r="21" customFormat="false" ht="15" hidden="false" customHeight="false" outlineLevel="0" collapsed="false">
      <c r="A21" s="4" t="s">
        <v>49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LibreOffice/26.2.4.2$MacOSX_AARCH64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2026-08-06T21:17:36Z</dcterms:created>
  <dc:creator>openpyxl</dc:creator>
  <dc:description/>
  <dc:language>en-US</dc:language>
  <cp:lastModifiedBy/>
  <dcterms:modified xsi:type="dcterms:W3CDTF">2026-08-06T16:17:38Z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